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FOLDER KERJA\Akreditasi\"/>
    </mc:Choice>
  </mc:AlternateContent>
  <bookViews>
    <workbookView xWindow="0" yWindow="0" windowWidth="19200" windowHeight="7310" tabRatio="519"/>
  </bookViews>
  <sheets>
    <sheet name="Publikasi" sheetId="19" r:id="rId1"/>
    <sheet name="SKRIPSI" sheetId="18" r:id="rId2"/>
    <sheet name="REVISI 25 JULI 2013" sheetId="9" r:id="rId3"/>
    <sheet name="SilabusMK" sheetId="17" r:id="rId4"/>
    <sheet name="DeskripsiMK" sheetId="15" r:id="rId5"/>
    <sheet name="DosenMK" sheetId="14" r:id="rId6"/>
    <sheet name="SKRIPSI_PA" sheetId="16" r:id="rId7"/>
    <sheet name="MKperSMT" sheetId="13" r:id="rId8"/>
    <sheet name="ALL MK" sheetId="12" r:id="rId9"/>
  </sheets>
  <definedNames>
    <definedName name="_xlnm._FilterDatabase" localSheetId="4" hidden="1">DeskripsiMK!$A$8:$K$102</definedName>
    <definedName name="_xlnm._FilterDatabase" localSheetId="7" hidden="1">MKperSMT!$A$8:$D$102</definedName>
    <definedName name="_xlnm._FilterDatabase" localSheetId="3" hidden="1">SilabusMK!$A$8:$F$106</definedName>
    <definedName name="_xlnm.Print_Area" localSheetId="8">'ALL MK'!$A$126:$L$236</definedName>
    <definedName name="_xlnm.Print_Area" localSheetId="4">DeskripsiMK!#REF!</definedName>
    <definedName name="_xlnm.Print_Area" localSheetId="5">DosenMK!#REF!</definedName>
    <definedName name="_xlnm.Print_Area" localSheetId="7">MKperSMT!#REF!</definedName>
    <definedName name="_xlnm.Print_Area" localSheetId="2">'REVISI 25 JULI 2013'!$D$73:$T$124</definedName>
    <definedName name="_xlnm.Print_Area" localSheetId="3">SilabusMK!#REF!</definedName>
  </definedNames>
  <calcPr calcId="152511"/>
</workbook>
</file>

<file path=xl/calcChain.xml><?xml version="1.0" encoding="utf-8"?>
<calcChain xmlns="http://schemas.openxmlformats.org/spreadsheetml/2006/main">
  <c r="G188" i="18" l="1"/>
  <c r="L19" i="18"/>
  <c r="L18" i="18"/>
  <c r="L17" i="18"/>
  <c r="L16" i="18"/>
  <c r="L15" i="18"/>
  <c r="L14" i="18"/>
  <c r="L13" i="18"/>
  <c r="L12" i="18"/>
  <c r="L11" i="18"/>
  <c r="L10" i="18"/>
  <c r="L9" i="18"/>
  <c r="L8" i="18"/>
  <c r="L7" i="18"/>
  <c r="K19" i="18"/>
  <c r="K18" i="18"/>
  <c r="K17" i="18"/>
  <c r="K16" i="18"/>
  <c r="K15" i="18"/>
  <c r="K14" i="18"/>
  <c r="K13" i="18"/>
  <c r="K12" i="18"/>
  <c r="K11" i="18"/>
  <c r="K10" i="18"/>
  <c r="K9" i="18"/>
  <c r="K8" i="18"/>
  <c r="K7" i="18"/>
  <c r="J16" i="18"/>
  <c r="J17" i="18"/>
  <c r="J18" i="18"/>
  <c r="J15" i="18"/>
  <c r="J14" i="18"/>
  <c r="J13" i="18"/>
  <c r="J12" i="18"/>
  <c r="J11" i="18"/>
  <c r="J10" i="18"/>
  <c r="J9" i="18"/>
  <c r="J8" i="18"/>
  <c r="J7" i="18"/>
  <c r="J19" i="18"/>
  <c r="I8" i="18"/>
  <c r="I19" i="18" l="1"/>
  <c r="D19" i="18" s="1"/>
  <c r="I18" i="18"/>
  <c r="D18" i="18" s="1"/>
  <c r="I17" i="18"/>
  <c r="D17" i="18" s="1"/>
  <c r="I16" i="18"/>
  <c r="D16" i="18" s="1"/>
  <c r="I15" i="18"/>
  <c r="D15" i="18" s="1"/>
  <c r="I14" i="18"/>
  <c r="D14" i="18" s="1"/>
  <c r="I13" i="18"/>
  <c r="D13" i="18" s="1"/>
  <c r="I12" i="18"/>
  <c r="D12" i="18" s="1"/>
  <c r="I11" i="18"/>
  <c r="D11" i="18" s="1"/>
  <c r="I10" i="18"/>
  <c r="D10" i="18" s="1"/>
  <c r="I9" i="18"/>
  <c r="D9" i="18" s="1"/>
  <c r="D8" i="18"/>
  <c r="I7" i="18"/>
  <c r="D7" i="18"/>
  <c r="L6" i="18"/>
  <c r="L20" i="18" s="1"/>
  <c r="K6" i="18"/>
  <c r="K20" i="18" s="1"/>
  <c r="J6" i="18"/>
  <c r="I6" i="18"/>
  <c r="H19" i="18"/>
  <c r="H18" i="18"/>
  <c r="H17" i="18"/>
  <c r="H16" i="18"/>
  <c r="H15" i="18"/>
  <c r="H14" i="18"/>
  <c r="H13" i="18"/>
  <c r="H12" i="18"/>
  <c r="H11" i="18"/>
  <c r="H10" i="18"/>
  <c r="H9" i="18"/>
  <c r="H8" i="18"/>
  <c r="H7" i="18"/>
  <c r="M20" i="18"/>
  <c r="N20" i="18"/>
  <c r="G20" i="18"/>
  <c r="G19" i="18"/>
  <c r="G18" i="18"/>
  <c r="G17" i="18"/>
  <c r="G16" i="18"/>
  <c r="G15" i="18"/>
  <c r="G14" i="18"/>
  <c r="G13" i="18"/>
  <c r="G12" i="18"/>
  <c r="G11" i="18"/>
  <c r="G10" i="18"/>
  <c r="G9" i="18"/>
  <c r="G8" i="18"/>
  <c r="G7" i="18"/>
  <c r="H6" i="18"/>
  <c r="G6" i="18"/>
  <c r="D6" i="18" l="1"/>
  <c r="D20" i="18" s="1"/>
  <c r="I20" i="18"/>
  <c r="J20" i="18"/>
  <c r="H20" i="18"/>
  <c r="E20" i="18"/>
  <c r="E110" i="17" l="1"/>
  <c r="E109" i="17"/>
  <c r="E108" i="17"/>
  <c r="B100" i="17"/>
  <c r="B81" i="17"/>
  <c r="B65" i="17"/>
  <c r="B50" i="17"/>
  <c r="B40" i="17"/>
  <c r="B31" i="17"/>
  <c r="B22" i="17"/>
  <c r="B9" i="17"/>
  <c r="G21" i="16"/>
  <c r="E20" i="16"/>
  <c r="F21" i="16" l="1"/>
  <c r="F20" i="16"/>
  <c r="D20" i="16"/>
  <c r="F7" i="16"/>
  <c r="F8" i="16"/>
  <c r="F9" i="16"/>
  <c r="F10" i="16"/>
  <c r="F11" i="16"/>
  <c r="F12" i="16"/>
  <c r="F13" i="16"/>
  <c r="F14" i="16"/>
  <c r="F15" i="16"/>
  <c r="F16" i="16"/>
  <c r="F17" i="16"/>
  <c r="F18" i="16"/>
  <c r="F19" i="16"/>
  <c r="F6" i="16"/>
  <c r="K67" i="14"/>
  <c r="B183" i="13"/>
  <c r="B178" i="13"/>
  <c r="B171" i="13"/>
  <c r="B155" i="13"/>
  <c r="B151" i="13"/>
  <c r="B145" i="13"/>
  <c r="B131" i="13"/>
  <c r="B126" i="13"/>
  <c r="B121" i="13"/>
  <c r="K66" i="14" l="1"/>
  <c r="E106" i="15"/>
  <c r="E105" i="15"/>
  <c r="E104" i="15"/>
  <c r="B96" i="15"/>
  <c r="B77" i="15"/>
  <c r="B61" i="15"/>
  <c r="B46" i="15"/>
  <c r="B36" i="15"/>
  <c r="B27" i="15"/>
  <c r="B18" i="15"/>
  <c r="B9" i="15"/>
  <c r="I10" i="14"/>
  <c r="I11" i="14"/>
  <c r="I12" i="14"/>
  <c r="I13" i="14"/>
  <c r="I14" i="14"/>
  <c r="I15" i="14"/>
  <c r="I16" i="14"/>
  <c r="I17" i="14"/>
  <c r="I18" i="14"/>
  <c r="I19" i="14"/>
  <c r="I20" i="14"/>
  <c r="I21" i="14"/>
  <c r="I22" i="14"/>
  <c r="I23" i="14"/>
  <c r="J23" i="14" s="1"/>
  <c r="Q23" i="14" s="1"/>
  <c r="I24" i="14"/>
  <c r="I25" i="14"/>
  <c r="I26" i="14"/>
  <c r="I27" i="14"/>
  <c r="I28" i="14"/>
  <c r="I29" i="14"/>
  <c r="I30" i="14"/>
  <c r="I31" i="14"/>
  <c r="I32" i="14"/>
  <c r="I33" i="14"/>
  <c r="I34" i="14"/>
  <c r="I35" i="14"/>
  <c r="I36" i="14"/>
  <c r="I37" i="14"/>
  <c r="I38" i="14"/>
  <c r="I39" i="14"/>
  <c r="J39" i="14" s="1"/>
  <c r="Q39" i="14" s="1"/>
  <c r="I40" i="14"/>
  <c r="I41" i="14"/>
  <c r="I42" i="14"/>
  <c r="I43" i="14"/>
  <c r="I44" i="14"/>
  <c r="I45" i="14"/>
  <c r="I46" i="14"/>
  <c r="I47" i="14"/>
  <c r="I48" i="14"/>
  <c r="I49" i="14"/>
  <c r="I50" i="14"/>
  <c r="I51" i="14"/>
  <c r="I52" i="14"/>
  <c r="J52" i="14" s="1"/>
  <c r="Q52" i="14" s="1"/>
  <c r="I53" i="14"/>
  <c r="I54" i="14"/>
  <c r="I55" i="14"/>
  <c r="I56" i="14"/>
  <c r="I57" i="14"/>
  <c r="I58" i="14"/>
  <c r="I59" i="14"/>
  <c r="I60" i="14"/>
  <c r="I61" i="14"/>
  <c r="I62" i="14"/>
  <c r="I63" i="14"/>
  <c r="I64" i="14"/>
  <c r="J62" i="14" s="1"/>
  <c r="Q62" i="14" s="1"/>
  <c r="I65" i="14"/>
  <c r="I9" i="14"/>
  <c r="E104" i="13"/>
  <c r="E106" i="13"/>
  <c r="E105" i="13"/>
  <c r="B77" i="13"/>
  <c r="B61" i="13"/>
  <c r="B46" i="13"/>
  <c r="B96" i="13"/>
  <c r="J29" i="14" l="1"/>
  <c r="Q29" i="14" s="1"/>
  <c r="J43" i="14"/>
  <c r="Q43" i="14" s="1"/>
  <c r="J27" i="14"/>
  <c r="Q27" i="14" s="1"/>
  <c r="J47" i="14"/>
  <c r="Q47" i="14" s="1"/>
  <c r="J34" i="14"/>
  <c r="Q34" i="14" s="1"/>
  <c r="J9" i="14"/>
  <c r="J19" i="14"/>
  <c r="Q19" i="14" s="1"/>
  <c r="J58" i="14"/>
  <c r="Q58" i="14" s="1"/>
  <c r="J13" i="14"/>
  <c r="Q13" i="14" s="1"/>
  <c r="L67" i="14"/>
  <c r="L66" i="14"/>
  <c r="J54" i="14"/>
  <c r="Q54" i="14" s="1"/>
  <c r="B27" i="13"/>
  <c r="B36" i="13"/>
  <c r="B18" i="13"/>
  <c r="B9" i="13"/>
  <c r="J67" i="14" l="1"/>
  <c r="Q9" i="14"/>
  <c r="J66" i="14"/>
  <c r="M66" i="14"/>
  <c r="M67" i="14"/>
  <c r="L227" i="12"/>
  <c r="D78" i="12"/>
  <c r="Q66" i="14" l="1"/>
  <c r="Q67" i="14"/>
  <c r="N66" i="14"/>
  <c r="N67" i="14"/>
  <c r="E78" i="12"/>
  <c r="F78" i="12"/>
  <c r="G78" i="12"/>
  <c r="H78" i="12"/>
  <c r="I78" i="12"/>
  <c r="J78" i="12"/>
  <c r="K78" i="12"/>
  <c r="E44" i="12"/>
  <c r="F44" i="12"/>
  <c r="G44" i="12"/>
  <c r="H44" i="12"/>
  <c r="D44" i="12"/>
  <c r="J16" i="12"/>
  <c r="D16" i="12"/>
  <c r="M111" i="9"/>
  <c r="L111" i="9"/>
  <c r="T114" i="9"/>
  <c r="N114" i="9"/>
  <c r="G114" i="9"/>
  <c r="S111" i="9"/>
  <c r="S110" i="9"/>
  <c r="R111" i="9"/>
  <c r="R110" i="9"/>
  <c r="M94" i="9"/>
  <c r="S94" i="9"/>
  <c r="L109" i="12"/>
  <c r="R103" i="9"/>
  <c r="R104" i="9"/>
  <c r="R105" i="9"/>
  <c r="R106" i="9"/>
  <c r="R107" i="9"/>
  <c r="R102" i="9"/>
  <c r="R97" i="9"/>
  <c r="R94" i="9"/>
  <c r="R93" i="9"/>
  <c r="L86" i="9"/>
  <c r="L85" i="9"/>
  <c r="R86" i="9"/>
  <c r="R85" i="9"/>
  <c r="L103" i="9"/>
  <c r="L104" i="9"/>
  <c r="L105" i="9"/>
  <c r="L106" i="9"/>
  <c r="L107" i="9"/>
  <c r="L102" i="9"/>
  <c r="L94" i="9"/>
  <c r="L93" i="9"/>
  <c r="L83" i="9"/>
  <c r="R83" i="9"/>
  <c r="L84" i="9"/>
  <c r="R84" i="9"/>
  <c r="L82" i="9"/>
  <c r="R82" i="9"/>
  <c r="L92" i="12"/>
  <c r="L110" i="12"/>
  <c r="L108" i="12"/>
  <c r="L85" i="12"/>
  <c r="L199" i="12"/>
  <c r="L153" i="12"/>
  <c r="L106" i="12"/>
  <c r="L107" i="12"/>
  <c r="L104" i="12"/>
  <c r="L105" i="12"/>
  <c r="L103" i="12"/>
  <c r="L93" i="12"/>
  <c r="L94" i="12"/>
  <c r="L95" i="12"/>
  <c r="L96" i="12"/>
  <c r="L86" i="12"/>
  <c r="L87" i="12"/>
  <c r="L225" i="12"/>
  <c r="L224" i="12"/>
  <c r="L223" i="12"/>
  <c r="L222" i="12"/>
  <c r="L221" i="12"/>
  <c r="L220" i="12"/>
  <c r="L226" i="12" s="1"/>
  <c r="L219" i="12"/>
  <c r="L218" i="12"/>
  <c r="L211" i="12"/>
  <c r="L210" i="12"/>
  <c r="L209" i="12"/>
  <c r="L208" i="12"/>
  <c r="L207" i="12"/>
  <c r="L200" i="12"/>
  <c r="L198" i="12"/>
  <c r="L197" i="12"/>
  <c r="L196" i="12"/>
  <c r="L195" i="12"/>
  <c r="L194" i="12"/>
  <c r="L193" i="12"/>
  <c r="L185" i="12"/>
  <c r="L184" i="12"/>
  <c r="L183" i="12"/>
  <c r="L182" i="12"/>
  <c r="L181" i="12"/>
  <c r="L180" i="12"/>
  <c r="L179" i="12"/>
  <c r="L178" i="12"/>
  <c r="L177" i="12"/>
  <c r="L174" i="12"/>
  <c r="L173" i="12"/>
  <c r="L172" i="12"/>
  <c r="L171" i="12"/>
  <c r="L170" i="12"/>
  <c r="L167" i="12"/>
  <c r="L166" i="12"/>
  <c r="L165" i="12"/>
  <c r="L164" i="12"/>
  <c r="L163" i="12"/>
  <c r="L162" i="12"/>
  <c r="L161" i="12"/>
  <c r="L152" i="12"/>
  <c r="L151" i="12"/>
  <c r="L150" i="12"/>
  <c r="L149" i="12"/>
  <c r="L148" i="12"/>
  <c r="L147" i="12"/>
  <c r="L144" i="12"/>
  <c r="L143" i="12"/>
  <c r="L142" i="12"/>
  <c r="L141" i="12"/>
  <c r="L140" i="12"/>
  <c r="L139" i="12"/>
  <c r="L136" i="12"/>
  <c r="L135" i="12"/>
  <c r="L134" i="12"/>
  <c r="L133" i="12"/>
  <c r="L132" i="12"/>
  <c r="L131" i="12"/>
  <c r="L54" i="12"/>
  <c r="L57" i="12"/>
  <c r="L56" i="12"/>
  <c r="L53" i="12"/>
  <c r="T89" i="9"/>
  <c r="T98" i="9"/>
  <c r="N59" i="9"/>
  <c r="L15" i="12"/>
  <c r="L32" i="12"/>
  <c r="L47" i="12"/>
  <c r="L48" i="12"/>
  <c r="A19" i="12"/>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L80" i="12"/>
  <c r="L81" i="12"/>
  <c r="L82" i="12"/>
  <c r="L83" i="12"/>
  <c r="L84" i="12"/>
  <c r="L88" i="12"/>
  <c r="L89" i="12"/>
  <c r="L90" i="12"/>
  <c r="L91" i="12"/>
  <c r="L97" i="12"/>
  <c r="L98" i="12"/>
  <c r="L99" i="12"/>
  <c r="L100" i="12"/>
  <c r="L101" i="12"/>
  <c r="L102" i="12"/>
  <c r="L77" i="12"/>
  <c r="A47" i="12"/>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L76" i="12"/>
  <c r="L18" i="12"/>
  <c r="L75" i="12"/>
  <c r="L74" i="12"/>
  <c r="L73" i="12"/>
  <c r="L72" i="12"/>
  <c r="L71" i="12"/>
  <c r="L70" i="12"/>
  <c r="L69" i="12"/>
  <c r="L68" i="12"/>
  <c r="L67" i="12"/>
  <c r="L66" i="12"/>
  <c r="L65" i="12"/>
  <c r="L64" i="12"/>
  <c r="L63" i="12"/>
  <c r="L62" i="12"/>
  <c r="L61" i="12"/>
  <c r="L60" i="12"/>
  <c r="L59" i="12"/>
  <c r="L58" i="12"/>
  <c r="L55" i="12"/>
  <c r="L52" i="12"/>
  <c r="L51" i="12"/>
  <c r="L50" i="12"/>
  <c r="L49" i="12"/>
  <c r="L46" i="12"/>
  <c r="L43" i="12"/>
  <c r="L42" i="12"/>
  <c r="L41" i="12"/>
  <c r="L40" i="12"/>
  <c r="L39" i="12"/>
  <c r="L38" i="12"/>
  <c r="L37" i="12"/>
  <c r="L36" i="12"/>
  <c r="L35" i="12"/>
  <c r="L34" i="12"/>
  <c r="L33" i="12"/>
  <c r="L31" i="12"/>
  <c r="L30" i="12"/>
  <c r="L29" i="12"/>
  <c r="L28" i="12"/>
  <c r="L27" i="12"/>
  <c r="L26" i="12"/>
  <c r="L25" i="12"/>
  <c r="L24" i="12"/>
  <c r="L23" i="12"/>
  <c r="L22" i="12"/>
  <c r="L21" i="12"/>
  <c r="L20" i="12"/>
  <c r="L19" i="12"/>
  <c r="L14" i="12"/>
  <c r="L13" i="12"/>
  <c r="L12" i="12"/>
  <c r="L11" i="12"/>
  <c r="N98" i="9"/>
  <c r="G98" i="9"/>
  <c r="N89" i="9"/>
  <c r="G89" i="9"/>
  <c r="N57" i="9"/>
  <c r="G57" i="9"/>
  <c r="N46" i="9"/>
  <c r="G46" i="9"/>
  <c r="N34" i="9"/>
  <c r="G34" i="9"/>
  <c r="N20" i="9"/>
  <c r="G20" i="9"/>
  <c r="N58" i="9" s="1"/>
  <c r="N60" i="9" s="1"/>
  <c r="O67" i="14" l="1"/>
  <c r="O66" i="14"/>
  <c r="L145" i="12"/>
  <c r="L154" i="12"/>
  <c r="L175" i="12"/>
  <c r="L186" i="12"/>
  <c r="L201" i="12"/>
  <c r="L212" i="12"/>
  <c r="L168" i="12"/>
  <c r="L16" i="12"/>
  <c r="L78" i="12"/>
  <c r="L44" i="12"/>
  <c r="L137" i="12"/>
  <c r="L155" i="12" s="1"/>
  <c r="P67" i="14" l="1"/>
  <c r="P66" i="14"/>
  <c r="L187" i="12"/>
  <c r="L112" i="12"/>
</calcChain>
</file>

<file path=xl/sharedStrings.xml><?xml version="1.0" encoding="utf-8"?>
<sst xmlns="http://schemas.openxmlformats.org/spreadsheetml/2006/main" count="3147" uniqueCount="797">
  <si>
    <t>No</t>
  </si>
  <si>
    <t>KODE</t>
  </si>
  <si>
    <t>MATA KULIAH</t>
  </si>
  <si>
    <t>sks</t>
  </si>
  <si>
    <t>Pendidikan Agama</t>
  </si>
  <si>
    <t>Konsep Teknologi</t>
  </si>
  <si>
    <t>Bahasa Indonesia</t>
  </si>
  <si>
    <t>Praktikum Fisika Dasar I</t>
  </si>
  <si>
    <t>SEMESTER I</t>
  </si>
  <si>
    <t>SEMESTER II</t>
  </si>
  <si>
    <t>Kalkulus 2</t>
  </si>
  <si>
    <t>Fisika Dasar 2</t>
  </si>
  <si>
    <t>Probabilitas &amp; Statistik</t>
  </si>
  <si>
    <t>Dasar Komputer &amp; Pemrograman</t>
  </si>
  <si>
    <t>Dasar Konversi Energi Listrik</t>
  </si>
  <si>
    <t>Dasar Teknik Elektro</t>
  </si>
  <si>
    <t>Praktikum Fisika Dasar 2</t>
  </si>
  <si>
    <t>SEMESTER III</t>
  </si>
  <si>
    <t>Teknik Penerangan</t>
  </si>
  <si>
    <t>Bahan-bahan Listrik</t>
  </si>
  <si>
    <t>Rangkaian Listrik I</t>
  </si>
  <si>
    <t>Medan Elektromagnetik</t>
  </si>
  <si>
    <t>Pengukuran Besaran Listrik</t>
  </si>
  <si>
    <t>Praktek Pengukuran</t>
  </si>
  <si>
    <t>Instalasi Tenaga Listrik</t>
  </si>
  <si>
    <t>Rangkaian Listrik 2</t>
  </si>
  <si>
    <t>Dasar Elektronika</t>
  </si>
  <si>
    <t>Transformator</t>
  </si>
  <si>
    <t>Praktek Elektronika Dasar</t>
  </si>
  <si>
    <t>Praktek Instalasi Tenaga Listrik</t>
  </si>
  <si>
    <t>SEMESTER V</t>
  </si>
  <si>
    <t>Ekonomi Teknik</t>
  </si>
  <si>
    <t>Elektronika Daya</t>
  </si>
  <si>
    <t>Transmisi Daya Listrik</t>
  </si>
  <si>
    <t>Praktek Rangkaian Listrik</t>
  </si>
  <si>
    <t>SEMESTER VI</t>
  </si>
  <si>
    <t>Teknik Tegangan Tinggi 1</t>
  </si>
  <si>
    <t>Analisa Sistem Tenaga 1</t>
  </si>
  <si>
    <t>Sistem Distribusi</t>
  </si>
  <si>
    <t>Praktek Sistem Proteksi</t>
  </si>
  <si>
    <t>Praktek Konversi Energi Listrik</t>
  </si>
  <si>
    <t>SEMESTER VII</t>
  </si>
  <si>
    <t>Perencanaan</t>
  </si>
  <si>
    <t>Pembangkit Energi Listrik</t>
  </si>
  <si>
    <t>Analisa Sistem Tenaga 2</t>
  </si>
  <si>
    <t>Teknik Tegangan Tinggi 2</t>
  </si>
  <si>
    <t>Kerja Praktek</t>
  </si>
  <si>
    <t>Praktek Tegangan Tinggi</t>
  </si>
  <si>
    <t>SEMESTER VIII</t>
  </si>
  <si>
    <t>Penggunaan Motor Lisrik</t>
  </si>
  <si>
    <t>Sistem Proteksi</t>
  </si>
  <si>
    <t>Praktek Analisa Sistem Tenaga</t>
  </si>
  <si>
    <t xml:space="preserve">Seminar </t>
  </si>
  <si>
    <r>
      <t>Jumlah</t>
    </r>
    <r>
      <rPr>
        <sz val="8"/>
        <rFont val="Arial"/>
        <family val="2"/>
      </rPr>
      <t xml:space="preserve"> …………………….</t>
    </r>
  </si>
  <si>
    <t>Kalkulus 1</t>
  </si>
  <si>
    <t>Dasar Sistem Kontrol</t>
  </si>
  <si>
    <t>Dasar Telekomunikasi</t>
  </si>
  <si>
    <t>SEMESTER IV</t>
  </si>
  <si>
    <t>Pend. Pancasila &amp; Kewarganegaraan</t>
  </si>
  <si>
    <t>Fisika Dasar I</t>
  </si>
  <si>
    <t>Termodinamika</t>
  </si>
  <si>
    <t>Pemrograman Komputer DST</t>
  </si>
  <si>
    <t>Ket</t>
  </si>
  <si>
    <t>MATA KULIAH PILIHAN</t>
  </si>
  <si>
    <t>OFF</t>
  </si>
  <si>
    <t>Pembangkit Energi Alternatif</t>
  </si>
  <si>
    <t>Stabilitas Sistem Daya Elektrik</t>
  </si>
  <si>
    <t>Wajib</t>
  </si>
  <si>
    <t>Pilihan</t>
  </si>
  <si>
    <t>Sistem Pentanahan</t>
  </si>
  <si>
    <t>Kapita selecta</t>
  </si>
  <si>
    <t>TOTAL TEMPUH SKS</t>
  </si>
  <si>
    <t xml:space="preserve">Operasi Sistem Daya Elektrik </t>
  </si>
  <si>
    <t>Pembangkit Listrik Tenaga Mikrohidro</t>
  </si>
  <si>
    <t>Mikroprosesor</t>
  </si>
  <si>
    <t>Rangkaian kontrol Elka Daya</t>
  </si>
  <si>
    <t>Konservasi Energi Listrik</t>
  </si>
  <si>
    <t>Traksi &amp; Sistem Transportasi Listrik</t>
  </si>
  <si>
    <t>Transmisi Daya Arus Searah</t>
  </si>
  <si>
    <t>Mekatronika</t>
  </si>
  <si>
    <t>Teknologi Kabel Tenaga Listrik</t>
  </si>
  <si>
    <t>Menggambar Elektroteknik</t>
  </si>
  <si>
    <t>Komputer I/ Bahasa Program</t>
  </si>
  <si>
    <t xml:space="preserve">Komputer II/Aplikasi Bahasa Program </t>
  </si>
  <si>
    <t>Praktek Dasar Elektronika</t>
  </si>
  <si>
    <t>Skripsi</t>
  </si>
  <si>
    <t>Dasar Teknik Digital</t>
  </si>
  <si>
    <t>Praktikum Dasar Teknik Digital</t>
  </si>
  <si>
    <t xml:space="preserve">Analisa Numerik </t>
  </si>
  <si>
    <t xml:space="preserve">Fisika Modern </t>
  </si>
  <si>
    <t xml:space="preserve">Metode Penelitian </t>
  </si>
  <si>
    <t xml:space="preserve">Komunikasi Optik </t>
  </si>
  <si>
    <t xml:space="preserve">Manajemen Energi </t>
  </si>
  <si>
    <t>Teknologi Informasi</t>
  </si>
  <si>
    <t>Programable Logic Control</t>
  </si>
  <si>
    <t>Perencanaan Pembangkitan</t>
  </si>
  <si>
    <t>Perencanaan Mesin-mesin Listrik</t>
  </si>
  <si>
    <t>Etika Enjiniring</t>
  </si>
  <si>
    <t xml:space="preserve">Sistem Kontrol Digital </t>
  </si>
  <si>
    <t>Pengukuran Tenaga Listrik</t>
  </si>
  <si>
    <t>Sistem Kelistrikan Otomotif</t>
  </si>
  <si>
    <t xml:space="preserve">Regulasi Ketenagalistrikan </t>
  </si>
  <si>
    <t>Studi Kelayakan &amp; Evaluasi Proyek</t>
  </si>
  <si>
    <t>Generator</t>
  </si>
  <si>
    <t>Motor Listrik</t>
  </si>
  <si>
    <t>Gardu induk &amp; Gardu Hubung</t>
  </si>
  <si>
    <t>Mutu tenaga listrik</t>
  </si>
  <si>
    <t xml:space="preserve">Perencanaan Saluran Tenaga Listrik </t>
  </si>
  <si>
    <t>Instalasi Listrik Industri</t>
  </si>
  <si>
    <t xml:space="preserve">MATA KULIAH PILIHAN </t>
  </si>
  <si>
    <t>KONSENTRASI PEMBANGKITAN</t>
  </si>
  <si>
    <t>KONSENTRASI PENYALURAN</t>
  </si>
  <si>
    <t>KONSENTRASI PEMANFAATAN</t>
  </si>
  <si>
    <t xml:space="preserve">Manajemen Industri </t>
  </si>
  <si>
    <t xml:space="preserve">Mata </t>
  </si>
  <si>
    <t>Kode</t>
  </si>
  <si>
    <t>Semester</t>
  </si>
  <si>
    <t>Jumlah</t>
  </si>
  <si>
    <t>Urt</t>
  </si>
  <si>
    <t>Kuliah</t>
  </si>
  <si>
    <t>Sks</t>
  </si>
  <si>
    <t>Dasar Komputer &amp; Pemograman</t>
  </si>
  <si>
    <t>Praktikum Fisika Dasar 1</t>
  </si>
  <si>
    <t>Rangkaian Listrik 1</t>
  </si>
  <si>
    <t>Medan Elektromagnet</t>
  </si>
  <si>
    <t xml:space="preserve">Termodinamika </t>
  </si>
  <si>
    <t>Program Komputer DST</t>
  </si>
  <si>
    <t>Penggunaan Motor Listrik</t>
  </si>
  <si>
    <t>Seminar</t>
  </si>
  <si>
    <t>Tugas Akhir/Skripsi</t>
  </si>
  <si>
    <t>Kewirausahaan</t>
  </si>
  <si>
    <t>Mata</t>
  </si>
  <si>
    <t>Analisa Numerik</t>
  </si>
  <si>
    <t>Fisika Modern</t>
  </si>
  <si>
    <t>Sistem Kontrol Digital</t>
  </si>
  <si>
    <t>Komunikasi Optik</t>
  </si>
  <si>
    <t>Manajemen Energi</t>
  </si>
  <si>
    <t>Manajemen Industri</t>
  </si>
  <si>
    <t>MK BARU</t>
  </si>
  <si>
    <t>Bahasa Inggris Teknik</t>
  </si>
  <si>
    <t xml:space="preserve">Kalkulus 1  </t>
  </si>
  <si>
    <t xml:space="preserve">Fisika Dasar 1 </t>
  </si>
  <si>
    <t>MATA KULIAH PENGEMBANGAN KEPRIBADIAN (MPK)</t>
  </si>
  <si>
    <t>MATA KULIAH KEILMUAN DAN KETERAMPILAN (MKK)</t>
  </si>
  <si>
    <t>MATA KULIAH KEAHLIAN BERKARYA (MKB)</t>
  </si>
  <si>
    <t>Teknologi   Informasi</t>
  </si>
  <si>
    <t>Kapita Selecta</t>
  </si>
  <si>
    <t>Mikroprosessor</t>
  </si>
  <si>
    <t>Mutu Tenaga Listrik</t>
  </si>
  <si>
    <t>Study Kelayakan &amp; Evaluasi Proyek</t>
  </si>
  <si>
    <t>Operasi Sistem Daya Elektrik</t>
  </si>
  <si>
    <t>Perencanaan Saluran Tenaga Listrik</t>
  </si>
  <si>
    <t>Programable Logic Control (PLC)</t>
  </si>
  <si>
    <t>Komputer 1 (Bahasa Program)</t>
  </si>
  <si>
    <t>Komputer 2 (Aplikasi Bahasa Program)</t>
  </si>
  <si>
    <t>Metode Penelitian</t>
  </si>
  <si>
    <t>Regulasi Ketenagalistrikan</t>
  </si>
  <si>
    <t>SEMESTER  V</t>
  </si>
  <si>
    <t>SEMESTER  VI</t>
  </si>
  <si>
    <t>SEMESTER  VII</t>
  </si>
  <si>
    <t>Gardu Induk dan Gardu Hubung</t>
  </si>
  <si>
    <t>Kuliah Kerja Lapangan</t>
  </si>
  <si>
    <t>Kuliah Kerja Nyata</t>
  </si>
  <si>
    <t>Rangkaian Kontrol Elka Daya</t>
  </si>
  <si>
    <t xml:space="preserve">KKN  </t>
  </si>
  <si>
    <t>TEC-101</t>
  </si>
  <si>
    <t>TEC-102</t>
  </si>
  <si>
    <t>TEC-103</t>
  </si>
  <si>
    <t>TEC-104</t>
  </si>
  <si>
    <t>ERO-111</t>
  </si>
  <si>
    <t>TEC-211</t>
  </si>
  <si>
    <t>ERO-211</t>
  </si>
  <si>
    <t>ERO-212</t>
  </si>
  <si>
    <t>ERO-213</t>
  </si>
  <si>
    <t>ERO-214</t>
  </si>
  <si>
    <t>ERO-215</t>
  </si>
  <si>
    <t>ERO-216</t>
  </si>
  <si>
    <t>ERO-217</t>
  </si>
  <si>
    <t>TEC-121</t>
  </si>
  <si>
    <t>TEC-122</t>
  </si>
  <si>
    <t>TEC-123</t>
  </si>
  <si>
    <t>TEC-124</t>
  </si>
  <si>
    <t>ERO-121</t>
  </si>
  <si>
    <t>ERO-122</t>
  </si>
  <si>
    <t>ERO-123</t>
  </si>
  <si>
    <t>ERO-124</t>
  </si>
  <si>
    <t>ERO-125</t>
  </si>
  <si>
    <t>ERO-221</t>
  </si>
  <si>
    <t>ERO-222</t>
  </si>
  <si>
    <t>ERO-223</t>
  </si>
  <si>
    <t>ERO-224</t>
  </si>
  <si>
    <t>ERO-225</t>
  </si>
  <si>
    <t>ERO-226</t>
  </si>
  <si>
    <t>ERO-227</t>
  </si>
  <si>
    <t>ERO-228</t>
  </si>
  <si>
    <t>ERO-229</t>
  </si>
  <si>
    <t>TEC-311</t>
  </si>
  <si>
    <t>ERO-311</t>
  </si>
  <si>
    <t>ERO-312</t>
  </si>
  <si>
    <t>ERO-313</t>
  </si>
  <si>
    <t>ERO-314</t>
  </si>
  <si>
    <t>ERO-315</t>
  </si>
  <si>
    <t>ERO-319</t>
  </si>
  <si>
    <t>ERO-….</t>
  </si>
  <si>
    <t>ERO-321</t>
  </si>
  <si>
    <t>ERO-322</t>
  </si>
  <si>
    <t>ERO323</t>
  </si>
  <si>
    <t>ERO-324</t>
  </si>
  <si>
    <t>ERO-325</t>
  </si>
  <si>
    <t>ERO-326</t>
  </si>
  <si>
    <t>ERO-411</t>
  </si>
  <si>
    <t>ERO-412</t>
  </si>
  <si>
    <t>ERO-413</t>
  </si>
  <si>
    <t>ERO-421</t>
  </si>
  <si>
    <t>ERO-422</t>
  </si>
  <si>
    <t>ERO-423</t>
  </si>
  <si>
    <t>ERO-424</t>
  </si>
  <si>
    <t>ERO-425</t>
  </si>
  <si>
    <t>ERO-426</t>
  </si>
  <si>
    <t>ERO-427</t>
  </si>
  <si>
    <t>ERO-316</t>
  </si>
  <si>
    <t>ERO-317</t>
  </si>
  <si>
    <t>ERO-318</t>
  </si>
  <si>
    <t>ERO-3120</t>
  </si>
  <si>
    <t>ERO-3121</t>
  </si>
  <si>
    <t>ERO-3123</t>
  </si>
  <si>
    <t>ERO-3122</t>
  </si>
  <si>
    <t>ERO-3124</t>
  </si>
  <si>
    <t>ERO-327</t>
  </si>
  <si>
    <t>ERO-328</t>
  </si>
  <si>
    <t>ERO-329</t>
  </si>
  <si>
    <t>ERO-3210</t>
  </si>
  <si>
    <t>ERO-3211</t>
  </si>
  <si>
    <t>ERO-3216</t>
  </si>
  <si>
    <t>ERO-3212</t>
  </si>
  <si>
    <t>ERO-3213</t>
  </si>
  <si>
    <t>ERO-414</t>
  </si>
  <si>
    <t>ERO-415</t>
  </si>
  <si>
    <t>ERO-416</t>
  </si>
  <si>
    <t>ERO-417</t>
  </si>
  <si>
    <t>ERO-418</t>
  </si>
  <si>
    <t>ERO-419</t>
  </si>
  <si>
    <t>ERO-420</t>
  </si>
  <si>
    <t>ERO-4121</t>
  </si>
  <si>
    <t>ERO-4122</t>
  </si>
  <si>
    <t>ERO-4123</t>
  </si>
  <si>
    <t>ERO-4124</t>
  </si>
  <si>
    <t>ERO-323</t>
  </si>
  <si>
    <t>TEC-402</t>
  </si>
  <si>
    <t>ERO-4125</t>
  </si>
  <si>
    <t>UNI-101</t>
  </si>
  <si>
    <t>UNI-102</t>
  </si>
  <si>
    <t>UNI-103</t>
  </si>
  <si>
    <t>UNI-104</t>
  </si>
  <si>
    <t>ERO-218</t>
  </si>
  <si>
    <t>TEC-221</t>
  </si>
  <si>
    <t>ERO-320</t>
  </si>
  <si>
    <t>UNI-401</t>
  </si>
  <si>
    <t>ERO-310</t>
  </si>
  <si>
    <t>ERO-330</t>
  </si>
  <si>
    <t>ERO-340</t>
  </si>
  <si>
    <t>ERO-341</t>
  </si>
  <si>
    <t>ERO-342</t>
  </si>
  <si>
    <t>TEC-411</t>
  </si>
  <si>
    <t>ERO-331</t>
  </si>
  <si>
    <t>ERO-343</t>
  </si>
  <si>
    <t>ERO-344</t>
  </si>
  <si>
    <t>ERO-431</t>
  </si>
  <si>
    <t>ERO-432</t>
  </si>
  <si>
    <t>ERO-332</t>
  </si>
  <si>
    <t>ERO-345</t>
  </si>
  <si>
    <t>ERO-346</t>
  </si>
  <si>
    <t>ERO-433</t>
  </si>
  <si>
    <t>ERO-434</t>
  </si>
  <si>
    <t>ERO-410</t>
  </si>
  <si>
    <t>ERO-435</t>
  </si>
  <si>
    <t xml:space="preserve">KODE </t>
  </si>
  <si>
    <t xml:space="preserve">KURIKULUM  PROGRAM  STUDI  TEKNIK ELEKTRO </t>
  </si>
  <si>
    <t xml:space="preserve">MATA KULIAH  PILIHAN  PROGRAM  STUDI  TEKNIK ELEKTRO </t>
  </si>
  <si>
    <t>I.</t>
  </si>
  <si>
    <t>II.</t>
  </si>
  <si>
    <t>III.</t>
  </si>
  <si>
    <t>IV.</t>
  </si>
  <si>
    <t>MATA KULIAH  PILIHAN (MKP)</t>
  </si>
  <si>
    <t>Keterangan:</t>
  </si>
  <si>
    <t xml:space="preserve">Jumlah Mata Kuliah Wajib   </t>
  </si>
  <si>
    <t xml:space="preserve">Jumlah Mata Kuliah Pilihan </t>
  </si>
  <si>
    <t xml:space="preserve">Jumlah Wajib Tempuh         </t>
  </si>
  <si>
    <t xml:space="preserve">  :    144   sks</t>
  </si>
  <si>
    <t xml:space="preserve">  :      12   sks </t>
  </si>
  <si>
    <t xml:space="preserve">  :    132   sks</t>
  </si>
  <si>
    <t xml:space="preserve">KURIKULUM PROGRAM STUDI TEKNIK ELEKTRO </t>
  </si>
  <si>
    <t>FAKULTAS TEKNIK  UNIVERSITAS TRIDINANTI PALEMBANG</t>
  </si>
  <si>
    <t>TEC-412</t>
  </si>
  <si>
    <t>TAHUN   2013</t>
  </si>
  <si>
    <t>TAHUN  2013</t>
  </si>
  <si>
    <t>Mata Kuliah Menurut Kurikulum Nasional/Inti</t>
  </si>
  <si>
    <t>Bahasa Inggeris Teknik</t>
  </si>
  <si>
    <t>TEC-413</t>
  </si>
  <si>
    <t>-</t>
  </si>
  <si>
    <t>JUMLAH</t>
  </si>
  <si>
    <t xml:space="preserve">TOTAL  </t>
  </si>
  <si>
    <t>JUMLAH  MATA KULIAH  PILIHAN</t>
  </si>
  <si>
    <t>Palembang, 26  Agustus  2013</t>
  </si>
  <si>
    <t>Rektor,</t>
  </si>
  <si>
    <t>Prof. Dr. Ir. Edizal AE,M.S.</t>
  </si>
  <si>
    <t>SK Rektor UTP Nomor 032/UTP.A/Ak/Kep/2013, 26 Agustus 2013</t>
  </si>
  <si>
    <t>Smt</t>
  </si>
  <si>
    <t>Kode MK</t>
  </si>
  <si>
    <t>Nama Mata Kuliah*</t>
  </si>
  <si>
    <t>Bobot sks</t>
  </si>
  <si>
    <t>sks MK dalam Kurikulum</t>
  </si>
  <si>
    <t xml:space="preserve">Bobot Tugas*** </t>
  </si>
  <si>
    <t>Kelengkapan****</t>
  </si>
  <si>
    <t>Unit/ Jur/ Fak Penyelenggara</t>
  </si>
  <si>
    <t>Inti**</t>
  </si>
  <si>
    <t>Insti-tusional</t>
  </si>
  <si>
    <t>Deskripsi</t>
  </si>
  <si>
    <t>Silabus</t>
  </si>
  <si>
    <t>SAP</t>
  </si>
  <si>
    <t>(1)</t>
  </si>
  <si>
    <t>(2)</t>
  </si>
  <si>
    <t>(3)</t>
  </si>
  <si>
    <t>(4)</t>
  </si>
  <si>
    <t>I</t>
  </si>
  <si>
    <t>II</t>
  </si>
  <si>
    <t>III</t>
  </si>
  <si>
    <t>IV</t>
  </si>
  <si>
    <t>V</t>
  </si>
  <si>
    <t>VI</t>
  </si>
  <si>
    <t>VII</t>
  </si>
  <si>
    <t>VIII</t>
  </si>
  <si>
    <t>Total Tempuh SKS</t>
  </si>
  <si>
    <t xml:space="preserve">SKS  </t>
  </si>
  <si>
    <t>Prof. Dr. Ir. H. Hazairin Samaulah, M.Eng</t>
  </si>
  <si>
    <t>Ir. H. Yuslan Basir, M.T</t>
  </si>
  <si>
    <t>Ir. H. Ishak Effendi, M.T</t>
  </si>
  <si>
    <t>Ir. H. Herman Ahmad, M.T</t>
  </si>
  <si>
    <t>Ir. Letifa Shintawaty, M.M</t>
  </si>
  <si>
    <t>Ir. H. Yusro Hakimah, M.M</t>
  </si>
  <si>
    <t>Ir. H. Muhammad Nefo Alamsyah, M.M</t>
  </si>
  <si>
    <t>Muhammad Helmi, S.T., M.T</t>
  </si>
  <si>
    <t>Muhni Pamuji, S.T., M.T</t>
  </si>
  <si>
    <t>Mukminatun Ardaisi, S.T., M.T</t>
  </si>
  <si>
    <t>Dina Fitria, S.T., M.T</t>
  </si>
  <si>
    <t>Dyah Utari Yusa Wardhani, S.T., M.T</t>
  </si>
  <si>
    <t>M. Husni Syahbani, S.T., M.T</t>
  </si>
  <si>
    <t>Ir. Hendra Marta Yudha, M.S</t>
  </si>
  <si>
    <t>Dosen Pengampu</t>
  </si>
  <si>
    <t>Rumpun MK</t>
  </si>
  <si>
    <t>Mulya Arda, S.Ag., M.Ag</t>
  </si>
  <si>
    <t>Letkol CAJ. Drs. H. Yuni Hermon, M.M</t>
  </si>
  <si>
    <t>Arie Firmansyah, S.Pd., M.Pd</t>
  </si>
  <si>
    <t>Erlinda, S.Pd., M.Pd</t>
  </si>
  <si>
    <t>Ir. Togar P.O. Sianipar, M.T</t>
  </si>
  <si>
    <t>Ir. H. Yuslan Basir, M.T/Dyah Utari Yusa Wardhani, S.T., M.T</t>
  </si>
  <si>
    <t>Prof. Dr. Ir. H. Hazairin Samaulah, M.Eng/Ir. Hendra Marta Yudha, M.S</t>
  </si>
  <si>
    <t>Prof. Dr. Ir. H. Hazairin Samaulah, M.Eng/Ir. Hendra Marta Yudha, M.S/Dyah Utari Yusa Wardhani, S.T., M.T</t>
  </si>
  <si>
    <t>M. Husni Syahbani, S.T., M.T/Ir. Letifa Shintawaty, M.M</t>
  </si>
  <si>
    <t>Ir. H. Yuslan Basir, M.T/Mukminatun Ardaisi, S.T., M.T</t>
  </si>
  <si>
    <t>Ir. H. Ishak Effendi, M.T/Ir. Hendra Marta Yudha, M.S</t>
  </si>
  <si>
    <t>No.</t>
  </si>
  <si>
    <t>Nama Dosen Tetap</t>
  </si>
  <si>
    <t>Kode Mata Kuliah</t>
  </si>
  <si>
    <t>Nama Mata Kuliah</t>
  </si>
  <si>
    <t>SKS</t>
  </si>
  <si>
    <t>SK Rektor UTP Nomor 051/UTP.A/Ak/Kep/2017_Semester Ganjil 2017/2018, tanggal 26 Oktober 2017</t>
  </si>
  <si>
    <t>SK Rektor UTP Nomor 006/UTP.A/Ak/Kep/2018_Semester Genap 2017/2018, tanggal 7 Maret 2018</t>
  </si>
  <si>
    <t>DOSEN PENGASUH MATA KULIAH</t>
  </si>
  <si>
    <t>PRODI TEKNIK ELEKTRO</t>
  </si>
  <si>
    <t>TAHUN 2017/2018</t>
  </si>
  <si>
    <t>(5)</t>
  </si>
  <si>
    <t>(6)</t>
  </si>
  <si>
    <t>Prof. Dr. Ir. H. Hazairin Samaulah, M.Eng/Dyah Utari Yusa Wardhani, S.T., M.T</t>
  </si>
  <si>
    <t>(7)</t>
  </si>
  <si>
    <t>Total</t>
  </si>
  <si>
    <t>Rata2</t>
  </si>
  <si>
    <t>Kelas</t>
  </si>
  <si>
    <t xml:space="preserve">MATA KULIAH PILIHAN KONSENTRASI PROGRAM STUDI TEKNIK ELEKTRO </t>
  </si>
  <si>
    <t xml:space="preserve">VII </t>
  </si>
  <si>
    <t>Mata kuliah ini membahas mengenai fisika terapan yang dapat digunakan pada teknik elektro meliputi gerak dalam satu dimensi, gerak dalam dua dimensi, dinamika, usaha dan energi, momentum linear dan tumbukan, rotasi, keseimbangan, gravitasi, mekanika fluida, getaran, gelombang, bunyi, optika dan panas</t>
  </si>
  <si>
    <t>Mata kuliah ini membahas matematika dasar meliputi limit fungsi dan kekontinuan, definisi, sifat- sifat dan rumus- rumus turunan beserta aplikasinya; definisi dan sifat- sifat fungsi transenden beserta aplikasinya; definisi, sifat- sifat, rumus- rumus integral tak tentu dan integral tentu, implenetasi persamaan deferensial.</t>
  </si>
  <si>
    <t>Topik yang akan dibahas seputar asal mula teknologi dan terjadinya konsep teknologi serta berbagai macam analisis yang berhubungan dengan teknologi meliputi : Percepatan Teknologi, Percepatan Penguasaan Alam oleh Manusia, dan Mengapa Terjadi Percepatan Perkembangan Kebudayaan, serta Beberapa Aplikasi Teknologi pada Berbagai Bidang</t>
  </si>
  <si>
    <t>Mata kuliah ini membahas definisi, kelengkapan/komponen, perkembangan arsitektur, mekanisme kerja, perangkat/ piranti lunaknya, sistem operasi,dasar jaringan komputer, algoritma pemrograman, tipe dan struktur data, manipulasi data, perangkat lunak aplikasi, pemrograman Pascal dan C serta pengantar bahasa pemrograman lainnya.</t>
  </si>
  <si>
    <t>Mata kuliah ini berisi tentang pengenalan ilmu-ilmu dasar dan rangkaian mata kuliah dan konsentrasi keilmuan dalam teknik elektro serta pemahaman tentang kaidah-kaidah fundamental teknik elektro</t>
  </si>
  <si>
    <t>Mata kuliah ini adalah kelanjutan dari mata kuliah Fisika Dasar I dan merupakan prasyarat bagi kelompok mata kuliah keahlian program studi pada program S-1 Program Studi Teknik Elektro. Setelah mengikuti perkuliahan ini mahasiswa diharapkan mampu menjelaskan pengetahuan dasar kelistrikan, kemagnetan, gelombang elektromagnetik dan fisika modern serta dapat mengembangkan dan mengaplikasikannya untuk mempelajari pengetahuan fisika yang lebih tinggi. Dalam perkuliahan ini dibahas muatan gaya dan medan listrik, hukum Gauss, potensial listrik, hambatan dan arus listrik, rangkaian DC, kemagnetan, induksi elektromagnetik, osilasi elektromagnetik dan rangkaian arus bolak balik, gelombang elektromagnetik, teori relativitas, pendahuluan teori kuantum dan model-model atom.</t>
  </si>
  <si>
    <t>Mata kuliah ini membahas tentang : teknik integrasi, penggunaan integral, bentuk tak tentu dan integral tak wajar, barisan dan deret, permukaan ruang dan fungsi scalar, bilangan kartesian, polar, vektor, matrik berikut metode penyelesaian dengna matrik.</t>
  </si>
  <si>
    <t>Mata kuliah ini merupakan mata kuliah yang mengutamakan pengenalan, pemahaman dari teknologi informasi secara umum meliputi sistem operasi, operasi file dan folder, utility, mode, konsep dasar sistem komputer, Input, process, output dan storage device, sistem bilangan, dan teknologi multimedia</t>
  </si>
  <si>
    <t>Dalam perkuliahan menggambar elektroteknik berisi tentang menggambar rangkaian listrik dengan aplikasi menggambar yaitu autocad, menentukan pembagian beban, menentukan letak komponen instalasi listrik beserta bentuk dan konfigurasi instalasi listrik, konfigurasi panel dan instalasi listrik industri</t>
  </si>
  <si>
    <t>Mata kuliah Rangkaian Listrik I membahas tentang konsep-konsep dasar mengenai listrik dan memberikan pengetahuan tentang metoda-metoda untuk menganalisa suatu rangkaian sehingga respon dari elemen-elemen listrik yang terangkai dapat dihitung secara matematis.</t>
  </si>
  <si>
    <t>Mata kuliah ini membahas mengenai bahan-bahan elektrik yang digunakan pada kebutuhan teknik ketenaga listrikan, tranmisi dan distribusi daya elektrik, mesin listrik untuk mencapai tujuan keselamatan, efektivitas dan keandalan sistem</t>
  </si>
  <si>
    <t>Dalam perkuliahan ini dibahas tentang Pengantar statistika dan probabilitas Teknik pengumpulan dan penyajian data. Distribusi frekuensi (relatif, komulatif). Statistik deskriptif (mean, mode, median, standard deviasi, variansi) dan Statistik Inferensial. Pengertian pokok mengenai probabilitas. Teknik pengambilan sampel. Distribusi peluang. Uji hipotesis (hipotesis nol dan tandingan). Uji hipotesis deskripsi</t>
  </si>
  <si>
    <t>Mata kuliah ini mempelajari konsep dasar sistem telekomunikasi yang meliputi konfigurasi jaringan telekomunikasi, proses pembangunan hubungan, tingkat mutu pelayanan, informasi yang disalurkan dalam jaringan serta proses transmisi melalui berbagai media. Pemahaman pada jaringan telekomunikasi berbasis suara, pesan dan multimedia serta pengantar komunikasi data</t>
  </si>
  <si>
    <t>Pada mata kuliah ini membahas tentang komponen aktif dimulai dari bahan-bahan pembuatnya, struktur/sifat fisis, mekanisme arus, analisis statis atau analisis prasikap (biasing), karakteristik arus-tegangan, analisis dinamis/sinyal. Komponen aktif yang dimaksud adalah komponen dari bahan padat (solid state). Adapun macam komponen aktif yang dibahas hanya diode dan triode khususnya transistor.</t>
  </si>
  <si>
    <t>Dalam perkuliah ini dibahas : Dasar-dasar sistem phasa tiga; Analisis sistem phasa tiga; Pengukuran daya sistem phasa tiga; Induktansi sendiri dan induktansi bersama; Analisis rangkaian dengan kopling magnetik; Transformator ideal; Dasar-dasar analisis jaringan kutub empat; Konversi parameter kutub empat; Aplikasi analisis kutub empat untuk menganalisis rangkaian; Analisis rangkaian dengan persamaan diferensial orde 1 tanpa sumber energi (luar); Analisis rangkaian dengan persamaan diferensial orde 2 ; Respons natural, respons mantap, dan respons lengkap; Pengertian dasar tentang Opamp; Berbagai aplikasi Opamp; Respons amplitudo dan phasa dalam rangkaian ; aplikasi respons frekuensi dalam rangkaian; Resonansi, fungsi-fungsi band pass dan faktor kualitas; Deret Fourier dari suatu fungsi harmonis</t>
  </si>
  <si>
    <t>Mata kuliah ini berisi komponen sistem tenaga listrik; jenis dan sumber energi,; produksi energi, khususnya produksi energi termal: energi mekanik ke termal, listrik ke panas, elektromagnetik ke termal dan kimia ke termal; jenis-jenis pembangkit listrik; konversi energi listrik dan energi elektromagnetik; konsep mesin listrik dan transformator; konversi energi panas: pengantar termodinamika; konversi energi listrik pada konsumen; dampak lingkungan pengoperasian pembangkit tenaga; dan penyimpanan energi dan konservasi energi.</t>
  </si>
  <si>
    <t>Mata kuliah ini mendiskusikan prinsip-prinsip elektromagnetika terapan dalam permasalahan dan isu-isu yang muncul di bidang teknik elektro dengan cara menerapkan pemahaman fisika dan pengaplikasian praktis. Bahasan dalam mata kuliah ini antara lain : sistem koordinat, medan listrik dan hukum coulomb, hukum gauss, divergensi, energi dan potensial, kapasitansi/dielektik dan konduktor, persamaan laplace dan poison, medan magnet dan hukm biot savart, hukum ampere, teorema stoke, gaya/torsi dan induktansi dalam medan magnet, hukum faraday, persamaan maxwell.</t>
  </si>
  <si>
    <t>Mata kuliah ini bertujuan untuk memberikan pengetahuan dan kemampuan komputasi kepada mahasiswa agar mampu menganalisa permasalahan numerik dan melakukan komputasi untuk mencari solusi pendekatan dengan metode yang benar.</t>
  </si>
  <si>
    <t>Mata kuliah ini memberikan wawasan tentang sistem kontrol dan aplikasinya dalam bidang keteknikan. Materinya meliputi: matematika untuk kontrol (Laplace's transform), sistem kontrol lup terbuka (open loop) dan sistem kontrol lup tertutup (closed-loop), fungsi alih, diagram alir, ruang keadaan, aksi dasar kontrol yang meliputi proporsional-integral-derivatif (PID), analisis kestabilan dengan Routh-Hurwitz, Nyquist dan Bode plot, respon sistem orde-1 dan orde-2.</t>
  </si>
  <si>
    <t>Mata kuliah ini mempelajari karakteristik alat ukur besaran listrik, metode penggunaan alat-alat ukur listrik dan pemanfaatannya dalam pengukuran besaran listrik</t>
  </si>
  <si>
    <t>Dalam mata kuliah Kewirausahaan ini dibahas tentang pengertian, fungsi, dan hakikat Kewirausahaan, konsep dasar kewirausahaan, pengenalan potensi kewirausahaan, faktor-faktor pendorong kewirausahaan, perencanaan usaha dan praktik kewirausahaan, bentuk-bentuk wirausaha, manajemen dan pemasaran, kiat-kiat keberhasilan berwirausaha, kemitraan dalam berwirausaha, modal usaha dan manajemen keuangan</t>
  </si>
  <si>
    <t>Mata kuliah ini membahas mengenai sistem mikroprosesor 8 bit perancangan sistem elektronika berbasis sistem mikroprosesor 8 bit yang tertanam pada sistem mikrokontroler populer (AVR, MCS-51, dan PIC).</t>
  </si>
  <si>
    <t>Mata kuliah ini membahas mengenai bagaimana membuat program dengan mini CPU untuk industri menggunakan PLC. Bahasan mata kuliah ini meliputi kerja PLC, Cara Kerja PLC meliputi Input Unit, Output Unit, rocessor Unit, Memory Unit. Instruksi PLC yaitu Operasi AND, Operasi OR, Operasi NOT, Operasi Aritmatik, Operasi Marker Bit, Operasi Timer, Operasi ADC, Operasi DAC, Operasi Manipulasi BIT, Ladder Diagram, Contoh Aplikasi PLC yang disesuaikan dengan kebutuhan paket, disajikan dalam bentuk seminar dan tugas.</t>
  </si>
  <si>
    <t>Dalam perkuliahan ini dibahas dasar-dasar teknik tegngan tinggi dan mengetahui peralatan-peralatan yang digunakan dalam tegangan tinggi yang meliputi: latar belakang, pengertian, penggunaan, dan penanganan tegangan tinggi serta gejala-gejala yang ditimbulkannnya. Teknik-teknik Pembangkitan Tegangan Tinggi AC, DC dan Impuls. Teknik-teknik pengukuran tegangan tinggi mencakup pengukuran tegangan tinggi AC, DC dan Impuls. Pengujian menggunakan tegangan tinggi (merusak dan tidak merusak) Penanganan dan pengamanan tegangan tinggi, Dasar-dasar teori kegagalan pada bahan isolator (padat, cair, gas, vakum), sifat-sifat elektrik material isolasi tegangan tinggi.</t>
  </si>
  <si>
    <t>Matakuliah ini mempelajari aplikasi elektronika pada konversi energi dan kendali. Cakupan topik yang dibahas antaralain : pemodelan, analisa dan teknik pengendalian; desain rangkaian elektronika daya seperti penyearah, inverter dan konverter-konverter lainnya; analisa dan desain dari komponen magnetik dan filter; serta karakteristik dari berbagai jenis piranti semikonduktor.</t>
  </si>
  <si>
    <t>Matakuliah ini membahas mengenai karakteristik listrik, konstanta-konstanta umum, kapasitas hantar arus, aliran daya listrik dan saluran udara tegangan tinggi</t>
  </si>
  <si>
    <t>Mata kuliah ini berisi pembahasan aliran daya listrik antara bus (gardu induk) satu dengan yang lain; perhitungan aliran daya dengan mtoda Gauss, Gauss-Sedel dan Newton- Raphson, parameter aliran daya, komponen simetri: komponen urutan nol, positip dan negatip; gangguan pada sistem tenaga listrik: satu fasa, dua fasa dan tiga fasa; arus gangguan, daya pemutus arus gangguan (circuit breaker).</t>
  </si>
  <si>
    <t>Mata kuliah ini membahas teori dan penerapan metode penelitian terapan khususnya untuk teknik elektro. Materi kuliah membahas konsep dan langkah-langkah penelitian. antara lain: konsep penelitian, ruang lingkup penelitian, jenis penelitian, prosedur, mengidentifikasi dan merumuskan masalah, studi pendahuluan, mengkaji literature, menetapkan tujuan penelitian, merumuskan anggapan dasar dan hipotesis, memilih pendekatan, menentukan variabel, memilih sumber data, menentukan dan menyusun instrumen, mengumpulkan data, menganalisis dan menginterpretasi data, serta membuat laporan penelitian</t>
  </si>
  <si>
    <t>Matakuliah ini membahas mengenai teknik dan analisis pencahayaan, persamaan untuk analisis pencahayaan, besaran besaran pencahayaan, teknik pencahayaan untuk dan instalasinya untuk industri, perumahan dan bangunan publik sesuai aturan kelistrikan</t>
  </si>
  <si>
    <t>Mata kuliah ini membahas mengenai dasar dari teori fundamental dari mesin elektrik meliputi memahami dasar konversi energi elektromagnetik, dasar elektromekanik, transformator dan mesin arus searah, mesin induksi, generator elektrik...Mata kuliah ini membahas tentang bagaimana memahami dan menggunakan teori dasar konversi energi elektromagnetik dan elektromekanik, motor induksi, mesin sinkron, motor induksi satu fasa dan pengaturan motor listrik</t>
  </si>
  <si>
    <t>Mata kuliah ini mengajarkan tentang konsep-konsep pentanahan yang baik dalam suatu sistem tenaga listrik. Perhitungan dan perencanaan pentanahan untuk suatu bangunan sesuai dengan standar yang telah ditentukan</t>
  </si>
  <si>
    <t>Mata Kuliah ini membahas mengenai filosofi proteksi, macam gangguan pada sistem tenaga listrik, konsep Rele dan koordinasi sistem proteksi pada Generator, trafo dan saluran transmisi, busbar, motor-motor listrik; perambatan tegangan lebih surja dan peralatan proteksinya</t>
  </si>
  <si>
    <t>Mata kuliah ini termasuk mata kuliah pilihan bagi mahasiswa yang mengambil konsentrasi sistem tenaga listrik, pada dasarnya mata kuliah ini memberikan pengetahuan tentang perspektif tentang kualitas tenaga listrik, permasalahan dalam kualitas tenaga listrik, monitoring tenaga listrik, pengujian gelombang standar, solusi minimisasi outage, regulasi tegangan, filter harmonisa, power conditioner dan UPS, tenaga listrik darurat dan cadangan, minimisasi gangguan di sisi konsumen, standar kualitas tenaga listrik dan program aplikasi SCADA</t>
  </si>
  <si>
    <t>Mata kuliah ini membahas mengenai konsep dasar berorganisasi dalam ketenagalistrikan berikut keahlian yang dibutuhkan, mengenalkan pihat-pihak yang terlibat dalam industri ketenagalistrikan, mendiskusikan konsep mikroekonomi yang penting dalam memahami pasar ketenagalistrikan, menganalisa operasi sistem tenaga listrik dalam lingkungan pasar yang kompetitif, menganalisa keamanan sistem tenaga dan akibatnya dalam menentukan harga ekonomi energi listrik, dan membahas isu investasi dalam perlengkapan pembangkitan dan penyaluran tenaga listrik dalam lingkungan pasar yang kompetitif.</t>
  </si>
  <si>
    <t>Mata kuliah ini membahas Membahas tentang prinsip- prinsip dalam manajemen energi listrik sehingga mahasiswa memiliki kompetensi dalam bidang audit pemakaian energi listrik pada berbagai jenis beban sesuai prosedur dan persyaratan standar yang berlaku.</t>
  </si>
  <si>
    <t>Dasar kelistrikan; linearitas analisismesh dan simpul; analisis superposisi; Thevenin dan Norton; rangkaian empat kutub; rangkaian arus bolak-balik; rangkaian tiga fasa;</t>
  </si>
  <si>
    <t>Struktur dan fiber optik waveguide, degradasi sinyal dalam fiber optik, sumber optik, Komponen-komponen optik, Komunikasi fiber optik koheren; Teknik-teknik sistem modern; Teknik dan teori pengkodean; Analisis kinerja sistem komunikasi optikal</t>
  </si>
  <si>
    <t>Dasar instalasi listrik, komponen instalasi listrik, persyaratan instalasi listrik, pengamanan instalasi listrik, teknologi tata cahaya, teknologi keamanan dan keselamatan, serta tata cara instalasi listrik bangunan</t>
  </si>
  <si>
    <t>Konsep dasar sistem kendali digital, review transformasi-z, discrete time transfer functions, metode realisasi sistem kendali diskrit, Transient and steady state response, analisis kestabilan sistem diskrit, metode tempat kedudukan akar diskrit, desain pengendali metode tempat kedudukan akar diskrit, model ruang keadaan diskrit, bentuk kanonik, analisis model ruang keadaan diskrit (nilai eigen, controllability, observability), metode pole-placement diskrit, desain observer diskrit</t>
  </si>
  <si>
    <t xml:space="preserve">Nama </t>
  </si>
  <si>
    <t>Dosen Tetap</t>
  </si>
  <si>
    <t>Pengajaran pada</t>
  </si>
  <si>
    <t>Pene-litian</t>
  </si>
  <si>
    <t>Pengab-dian kepada Masya-rakat</t>
  </si>
  <si>
    <t>Manajemen**</t>
  </si>
  <si>
    <t>Jum-lah sks</t>
  </si>
  <si>
    <t>PS Sendiri</t>
  </si>
  <si>
    <t>PS Lain</t>
  </si>
  <si>
    <t>PT Sen-diri</t>
  </si>
  <si>
    <t>PT Lain</t>
  </si>
  <si>
    <t>Rata-rata*</t>
  </si>
  <si>
    <t>SKS/smt PS</t>
  </si>
  <si>
    <t>Penelitian</t>
  </si>
  <si>
    <t>PPM</t>
  </si>
  <si>
    <t>SKS lain</t>
  </si>
  <si>
    <t>SKS Mnjm</t>
  </si>
  <si>
    <t>PT</t>
  </si>
  <si>
    <t>Nama Dosen Pembimbing Akademik</t>
  </si>
  <si>
    <t>Jumlah Mahasiswa Bimbingan</t>
  </si>
  <si>
    <t>Rata-rata Banyaknya Pertemuan/mhs/semester</t>
  </si>
  <si>
    <t>Rata-rata banyaknya pertemuan per mahasiswa per semester =  ... kali.</t>
  </si>
  <si>
    <t>DATA PA TAHUN AKADEMIK 2018/2019</t>
  </si>
  <si>
    <t>Tujuan</t>
  </si>
  <si>
    <t>Materi</t>
  </si>
  <si>
    <t>Pustaka</t>
  </si>
  <si>
    <t>Mata kuliah ini menjelaskan sistem pembangkit tenaga listrik dengan memperhatikan aspek sumber daya energi – security of supply - khususnya energi terbarukan untuk mewujudkan konservasi energi. Mata Kuliah ini memberikan teknik dan prosedur sistem pembangkit tenaga listrik, dan kerekayasaan yang digunakan untuk optimisasi efisiensi dalam desain dan operasi sistem ketenagalistrikan dengan mempertimbangkan semua aspek, yaitu keamanan, biaya, lingkungan, penggunaan fasilitas, kebutuhan manajemen, dan sebagainya.</t>
  </si>
  <si>
    <t>Mata kuliah ini menjelaskan tentang sistem distribusi tenaga listrik, komponen sistem tenaga listrik serta berbagai persoalan yang berhubungan dengan pendistribusian tenaga listrik. Mata kuliah distribusi sistem tenaga listrik merupakan mata kuliah yang membahas konsep dasar, disain, pengoperasian, karakteristik, otomasi sistem distribusi.</t>
  </si>
  <si>
    <t>Pada mata kuliah ini mahasiswa melakukan tahapan-tahapan dalam desain sistem elektrikal dan mekanikal pada distribusi kelistrikan rumah, gedung dan industri. Mahasiswa belajar menghitung dan menentukan spesifikasi peralatan dan sistem proteksi yang dipakai. Selain itu mahasiswa juga dikenalkan pada beberapa standar yang sering dipakai dalam melakukan desain sistem kelistrikan.</t>
  </si>
  <si>
    <t>Mata kuliah kebijakan ketenagalistrikan merupakan mata kuliah yang membahas kebijakan yang diambil oleh pemerintah RI berkenaan dengan energi dan listrik.</t>
  </si>
  <si>
    <t>Mata kuliah Dinamika dan Stabilitas sistem tenaga listrik merupakan mata kuliah yang membahas dinamika dan stabilitas sistem tenaga listrik untuk mesin tunggal dan banyak secara global berdasarkan sudut rotor, tegangan dan frekuensi dalam waktu yang pendek dan panjang baik untuk sistem monitoring secara on line maupun sistem planning. Prasyarat adalah telah mengambil mata kuliah analisa sistem tenaga.</t>
  </si>
  <si>
    <t>Mata kuliah Operasi Optimum sistem tenaga listrik merupakan mata kuliah yang membahas pembebanan pembangkit dan penjadwalan pembangkit dlam sistem terinterkoneksi.</t>
  </si>
  <si>
    <t>Pada Mata Kuliah ini mahasiswa mempelajari cara pemilihan motor listrik berdasar jenis, tipe dan karakteristik mesin dan beban. Selain itu mahasiswa dikenalkan pada pengoperasian motor listrik pada kondisi lingkungan tertentu yang berhubungan dengan temperatur dan siklus kerja. Lebih jauh lagi mahasiswa mempelajari konsep dan implementasi pengaturan kecepatan berbagai motor listrik baik konvesional maupun yang menggunakan solid-state. Sebagai penutup mahasiswa mempelajari prinsip dan perhitungan pengereman pada motor listrik.</t>
  </si>
  <si>
    <t>Sistem bilangan; aljabar Boolean; gerbang logika; minimasi rangkaian kombinasional; rangkaian sekuensial; aritmatika digital; pencacah dan register; keluarga IC; ADC/DAC; pengkodean dan konversi; deteksi dan koreksi kesalahan; piranti pengingat; penerapan rangkaian digital.</t>
  </si>
  <si>
    <t>Kerja praktek yang dilakukan oleh mahasiswa dilingkungan kerja, baik industri, lembaga riset, dll untuk memberikan gambaran kepada mahasiswa tentang lingkungan kerja yang akan dihadapinya, disamping juga untuk memberikan pengalaman kerja dan memperluas wawasannya. Mahasiswa yang diperbolehkan mengambil Kerja Praktek adalah mahasiswa yang telah memperoleh kuliah hingga semester 6.</t>
  </si>
  <si>
    <t>Hukum-hukum thermodinamika I, II dan III; entropi; proses reversibel dan irreversibel; fungsi karakteristik; pemakaian thermodinamika dalam persoalan; produksi uap dan ketel uap; perpindahan panas secara konveksi, radiasi konduksi; heat exchanger, siklus tenaga tipe rankine, brayton, otto, diesel, tekanan campuran, carnot, refrigasi. Sifat fluida, pada persoalan pembangkit listrik turbin (turbin air, turbin uap)</t>
  </si>
  <si>
    <t>Pemrograman dan penggunaan perangkat lunak komputer dalam review operasi matriks dan matriks jarang dalam sistem tenaga, optimasi dan program linier, transformasi persamaan Park Kompleks, solusi persamaan diferensial dan penanganan masalah non linier, interaksi antara model mesin, jaringan dan peralatan kontrol, analisis aliran daya dengan restriksi (sistem loop dan radial), masalah security, hubung singkat, stabilitas, reliability dan kontingensi</t>
  </si>
  <si>
    <t>Motor pembakaran dalam; bahan bakar dan pelumas motor bakar; turbin gas, turbin uap; cara kerja, pengaturan kecepatan, siklis kombinasi gas dan uap; ketel uap, produksi uap, turbian air, cara kerja dan pengaturan kecepatan; Instalasi dan komponen-komponen pembangkit tenaga listrik: PLTU, PLTN, PLTD, PLTG.</t>
  </si>
  <si>
    <t>Dasar rangkaian Op am, pemakaian rangkaian analog pada kontrol: konverter ac-dc,dc-dc, dc-ac, dan ac-ac. Dasar kontrol digital pada elektronika daya, aplikasi mikrokontroler, prinsip modulasi PWM.</t>
  </si>
  <si>
    <t>Latarbelakang dan perkembangan konservasi energi, peraturan dan kebijakan energi, dasar listrik untuk konservasi energi, alat ukur konservasi energi, peralatan pengkonsumsi energi, prosedure audit energi, data primer dan sekunder, analisa dan peluang penghemtan energi, rekomendasi, laporan audit energi</t>
  </si>
  <si>
    <t>Optimasi route pengembangan transmisi, konstruksi menara dan jaringan saluran transmisi /distribusi saluran udara dan saluran bawah tanah, perhitungan karakteristik keandalan mantap dan peralihan , aliran daya dan hubung singkat saluran stramisi radial dan loop, penempatan peralatan tegangan tinggi saluran udara dan bawah tanah, pemetaan (mapping), tata letak gardu induk, pemilihan dan penempatan peralatan gardu induk.</t>
  </si>
  <si>
    <t>Kedudukan Bahasa Indonesia: sejarah bahasa Indonesia; bahasa negara; bahasa persatuan; bahasa ilmu pengetahuan; teknologi, dan seni; fungsi dan peran bahasa Indonesia dalam pembangunan bangsa; Menulis: makalah; rangkuman/ringkasan buku atau bab; resensi buku; Membaca untuk menulis: membaca tulisan/artikel ilmiah; membaca tulisan popular; mengakses</t>
  </si>
  <si>
    <t>informasi melalui internet; Berbicara untuk keperluan akademik: presentasi; berseminar; berpidato dalam situasi formal.</t>
  </si>
  <si>
    <t>Tuhan Yang Maha Esa dan ketuhanan, Manusia: hukum dan moral, Ilmu pengetahuan, teknologi dan seni, Kerukunan antar umat beragama, Masyarakat: budaya dan politik.</t>
  </si>
  <si>
    <t>Pendahuluan: daya jangkar mesin arus bolak-balik, daya jangkar mesin arus searah, beberapa faktor yang berhubungan dengan dimensi mesin, kerapatan fluksi spisifik, arus dan tegangan kerja, Besaran spesifik: kerapatan fluksi spesifik, konduktor arus spesifik, tegangan kerja mesin, hubungan dimensi dan kedalaman alur dan kerapatan arus, Dimensi linier: hubungan daya keluaran dan rugi-rugi terhadap dimensi linier, diameter dan panjang inti mesin, hubungan diameter, dan panjang untuk mesin induksi, hubungan diameter dan panjang untuk mesin sinkron, kerangka standar, Mesin arus searah:kerapatan fluksi digigi alur, frekuensi yang diijinkan, dimensi mesin, pemilihan konduktor arus spisifik, batasan jumlah kutub, Motor induksi tiga phasa: inti stator, jarak celah, udara, tipe kumparan stator, perhitungan jumlah lilit kumparan stator, Rotor: diameter rotor, konstruksi rotor sangkar, bentuk alur rotor, perhitungan dimensi konduktor rotor, konstruksi rotor kumparan, Motor induksi satu phasa: tipe motor satu phasa, alat bantu starting, stator motor satu phasa,, daya keluaran, jumlah alur stator, kumparan utama dan kumparan bantu, rotor motor induksi satu phasa.</t>
  </si>
  <si>
    <t>Karakteristik kabel dan kawat tenaga terhadap hantar udara, konstruksi kabel, pembebanan listrik, mekanik-gaya gaya yang bekerja dalam kabel/kawat , dan panas dalam isolasi, mekanisme tembus listrik, rugi-rugi dielektrik, sebagai fungsi tegangan dan arus, isolasi dalam kabel tenaga, penentuan kemampuan hantar arus dan tegangan tinggi, perhitungan ekonomis instalasi, perhitungan rugi-rugi daya.</t>
  </si>
  <si>
    <t>2015/2016</t>
  </si>
  <si>
    <t>2016/2017</t>
  </si>
  <si>
    <t>2017/2018</t>
  </si>
  <si>
    <t>1. Prof. Dr. Ir. H. Hazairin Samaulah, M.Eng</t>
  </si>
  <si>
    <t>2. Ir. H. Yuslan Basir, M.T</t>
  </si>
  <si>
    <t>3. Ir. H. Ishak Effendi, M.T</t>
  </si>
  <si>
    <t>4. Ir. H. Herman Ahmad, M.T</t>
  </si>
  <si>
    <t>5. Ir. Letifa Shintawaty, M.M</t>
  </si>
  <si>
    <t>6. Ir. H. Yusro Hakimah, M.M</t>
  </si>
  <si>
    <t>7. Ir. H. Muhammad Nefo Alamsyah, M.M</t>
  </si>
  <si>
    <t>8. Muhammad Helmi, S.T., M.T</t>
  </si>
  <si>
    <t>9. Muhni Pamuji, S.T., M.T</t>
  </si>
  <si>
    <t>10. Mukminatun Ardaisi, S.T., M.T</t>
  </si>
  <si>
    <t>11. Dina Fitria, S.T., M.T</t>
  </si>
  <si>
    <t>12. Dyah Utari Yusa Wardhani, S.T., M.T</t>
  </si>
  <si>
    <t>13. M. Husni Syahbani, S.T., M.T</t>
  </si>
  <si>
    <t>14. Ir. Hendra Marta Yudha, M.S</t>
  </si>
  <si>
    <t>DATA SKRIPSI 3 TAHUN TERAKHIR</t>
  </si>
  <si>
    <t>Nama Lengkap</t>
  </si>
  <si>
    <t>NIM</t>
  </si>
  <si>
    <t>Thn. Lulus</t>
  </si>
  <si>
    <t>Periode Lulus</t>
  </si>
  <si>
    <t>BASUKI RAHMAD</t>
  </si>
  <si>
    <t>ADIB GUSTIAN</t>
  </si>
  <si>
    <t>ASEP SAEPULOH</t>
  </si>
  <si>
    <t>SULAEMAN</t>
  </si>
  <si>
    <t>BAGUS ARIF WICAKSANA</t>
  </si>
  <si>
    <t>GREAT PRASEDIA MARANDIKA</t>
  </si>
  <si>
    <t>M. HENDRA BANGSAWAN</t>
  </si>
  <si>
    <t>FEBRIYANDI</t>
  </si>
  <si>
    <t>WENDY APRIANTO</t>
  </si>
  <si>
    <t>NASA WIJAYA</t>
  </si>
  <si>
    <t>M. FIRMANSYAH</t>
  </si>
  <si>
    <t>NOPRI YANTO</t>
  </si>
  <si>
    <t>YODI DIAN ANSORI</t>
  </si>
  <si>
    <t>DEVI ARTHANILA</t>
  </si>
  <si>
    <t>1523110510.P</t>
  </si>
  <si>
    <t>EFRIZAL</t>
  </si>
  <si>
    <t>1523110512.P</t>
  </si>
  <si>
    <t>ARIE SAPUTRA SUGIAN</t>
  </si>
  <si>
    <t>1123110001.P</t>
  </si>
  <si>
    <t>LALAN AONILLAH</t>
  </si>
  <si>
    <t>RENE AGUNG ISMAIL</t>
  </si>
  <si>
    <t>SEPTIYAN LINGGA ADI PURNAMA</t>
  </si>
  <si>
    <t>EKO SEFTIAWAN</t>
  </si>
  <si>
    <t>M. NOVAL ISMAIL</t>
  </si>
  <si>
    <t>RENDY RIZKY PUTRA KUSUMA</t>
  </si>
  <si>
    <t>ABDI HOMSAR NAIM</t>
  </si>
  <si>
    <t>TRIYANTO</t>
  </si>
  <si>
    <t>ROMODON SAPUTRA</t>
  </si>
  <si>
    <t>JONI ROMEZA</t>
  </si>
  <si>
    <t>RAMADHANIAL. SK</t>
  </si>
  <si>
    <t>WAHYUDI</t>
  </si>
  <si>
    <t>KURNIAWAN</t>
  </si>
  <si>
    <t>SEPTIAN ZAKI</t>
  </si>
  <si>
    <t>WAHYU TRI KUAT SUBARI</t>
  </si>
  <si>
    <t>ISWAHYUDI</t>
  </si>
  <si>
    <t>GIAN ERZHA REZKI PRANATA</t>
  </si>
  <si>
    <t>ARI FRENDI UTAMA</t>
  </si>
  <si>
    <t>TRISNO HERIYANTO</t>
  </si>
  <si>
    <t>OKTA FIANDI</t>
  </si>
  <si>
    <t>JAYU PUTRA FEBRANO</t>
  </si>
  <si>
    <t>1323110510.P</t>
  </si>
  <si>
    <t>ARDI MEISANDI</t>
  </si>
  <si>
    <t>DICKY FERNANDO</t>
  </si>
  <si>
    <t>1323110533.P</t>
  </si>
  <si>
    <t>FARID WAZDY SETIAWAN</t>
  </si>
  <si>
    <t>1323110537.P</t>
  </si>
  <si>
    <t>INDRA ISMAIL NURRAMDHANI</t>
  </si>
  <si>
    <t>1323110538.P</t>
  </si>
  <si>
    <t>CUK RISANTORO</t>
  </si>
  <si>
    <t>1423110504.P</t>
  </si>
  <si>
    <t>ANDI PUTRA WIJAYA TAMPUBOLON</t>
  </si>
  <si>
    <t>DWI PRIYANTO</t>
  </si>
  <si>
    <t>BUDI SAPUTRA</t>
  </si>
  <si>
    <t>TEDDY ARZA</t>
  </si>
  <si>
    <t>INDRA KUSUMA WIJAYA</t>
  </si>
  <si>
    <t>SURYA SWIDINATA</t>
  </si>
  <si>
    <t>FEBRI MAYANTI SIMBOLON</t>
  </si>
  <si>
    <t>1223110244.P</t>
  </si>
  <si>
    <t>RIKI SAPUTRA</t>
  </si>
  <si>
    <t>RABI'UL FAJRIE ZAINAL</t>
  </si>
  <si>
    <t>1323110001.P</t>
  </si>
  <si>
    <t>FADLAN FATHUR RIZKY</t>
  </si>
  <si>
    <t>1323110005.P</t>
  </si>
  <si>
    <t>LIO AGUSTI</t>
  </si>
  <si>
    <t>REKA NUGRAHA</t>
  </si>
  <si>
    <t>BENI SUPRIADI</t>
  </si>
  <si>
    <t>NANDA HARISMIRAJ</t>
  </si>
  <si>
    <t>1323110504.P</t>
  </si>
  <si>
    <t>YUDHA PRATAMA</t>
  </si>
  <si>
    <t>FIKRI ROMADHON</t>
  </si>
  <si>
    <t>FAJAR PRAYOGA</t>
  </si>
  <si>
    <t>1323110524.P</t>
  </si>
  <si>
    <t>TRI HARIYADI</t>
  </si>
  <si>
    <t>PRASETYO AGUNG HANDOYO</t>
  </si>
  <si>
    <t>FIRDAUS MUHARDIMAN</t>
  </si>
  <si>
    <t>MURPHY</t>
  </si>
  <si>
    <t>MOHAMAT ABDUL KHOIR</t>
  </si>
  <si>
    <t>YENNI SOFIA MASRIKAT</t>
  </si>
  <si>
    <t>1423110502.P</t>
  </si>
  <si>
    <t>SULISTIANI</t>
  </si>
  <si>
    <t>1423110506.P</t>
  </si>
  <si>
    <t>RIRIN SEPTIANI</t>
  </si>
  <si>
    <t>1423110507.P</t>
  </si>
  <si>
    <t>HILDA NAVISA</t>
  </si>
  <si>
    <t>1423110509.P</t>
  </si>
  <si>
    <t>TIFHA APRILIA SARI</t>
  </si>
  <si>
    <t>1423110510.P</t>
  </si>
  <si>
    <t>Rizky Tia Putri</t>
  </si>
  <si>
    <t>1423110521.P</t>
  </si>
  <si>
    <t>PARADITHA PURNAMASARI</t>
  </si>
  <si>
    <t>1423110524.P</t>
  </si>
  <si>
    <t>FAUZAN AZHIMAN</t>
  </si>
  <si>
    <t>1423110535.P</t>
  </si>
  <si>
    <t>WASTI ENGGARSARI SUPRAPTO</t>
  </si>
  <si>
    <t>1423110547.P</t>
  </si>
  <si>
    <t>WHEMPY SURYA ADHITYO</t>
  </si>
  <si>
    <t>1523110513.P</t>
  </si>
  <si>
    <t>FATTAHURRAHMAN</t>
  </si>
  <si>
    <t>HENRA</t>
  </si>
  <si>
    <t>MUHADI AMDANI</t>
  </si>
  <si>
    <t>Mareando Siahaan</t>
  </si>
  <si>
    <t>MUHAMMAD KERAMA JAYA</t>
  </si>
  <si>
    <t>M.RIZANI</t>
  </si>
  <si>
    <t>HERWAN</t>
  </si>
  <si>
    <t>SUPRIYANTO</t>
  </si>
  <si>
    <t>ERWINSYAH PUTRA</t>
  </si>
  <si>
    <t>FAUZAN AZIMA</t>
  </si>
  <si>
    <t>SEPTIANA</t>
  </si>
  <si>
    <t>1123110245.P</t>
  </si>
  <si>
    <t>IMANUEL JULIANCEN SINAGA</t>
  </si>
  <si>
    <t>1223110216.P</t>
  </si>
  <si>
    <t>AYU ANITA</t>
  </si>
  <si>
    <t>1323110501.P</t>
  </si>
  <si>
    <t>ZULFAISAL</t>
  </si>
  <si>
    <t>1323110502.P</t>
  </si>
  <si>
    <t>NIA PUSFA SARI</t>
  </si>
  <si>
    <t>1323110506.P</t>
  </si>
  <si>
    <t>DIAN PARAMITA</t>
  </si>
  <si>
    <t>1323110529.P</t>
  </si>
  <si>
    <t>EVANDRI CHARLES SIMANJUNTAK</t>
  </si>
  <si>
    <t>1323110536.P</t>
  </si>
  <si>
    <t>RENDI DESTA RIANTO</t>
  </si>
  <si>
    <t>OKTARIA ALFAJRI</t>
  </si>
  <si>
    <t>ROMY PASHA</t>
  </si>
  <si>
    <t>1023110263.P</t>
  </si>
  <si>
    <t>SUTOPO</t>
  </si>
  <si>
    <t>YOGA HERLANGGA</t>
  </si>
  <si>
    <t>EFENDI SURATNO</t>
  </si>
  <si>
    <t>Reda Anggara</t>
  </si>
  <si>
    <t>DODDY ARISTA NUGRATARA</t>
  </si>
  <si>
    <t>YUWONO DWI SAMONO</t>
  </si>
  <si>
    <t>BIMO WICAKSONO</t>
  </si>
  <si>
    <t>RICO PAHLEPI</t>
  </si>
  <si>
    <t>FEBRIANSYAH DWI PUTRA</t>
  </si>
  <si>
    <t>1123110203.P</t>
  </si>
  <si>
    <t>RIZA APRIANTO</t>
  </si>
  <si>
    <t>1123110204.P</t>
  </si>
  <si>
    <t>INDRA NOVADITYA.P</t>
  </si>
  <si>
    <t>REZA PAHLEVI</t>
  </si>
  <si>
    <t>1123110218.P</t>
  </si>
  <si>
    <t>M. TITO KHARISMA</t>
  </si>
  <si>
    <t>Neldo Herdiansyah</t>
  </si>
  <si>
    <t>1123110230.P</t>
  </si>
  <si>
    <t>AGUNG SUTRA SATRIA</t>
  </si>
  <si>
    <t>ANDRI SUTENDI</t>
  </si>
  <si>
    <t>1223110002.P</t>
  </si>
  <si>
    <t>RUDINI</t>
  </si>
  <si>
    <t>CANDRA PRIANSYAH</t>
  </si>
  <si>
    <t>MUHAMMAD MUBARAK</t>
  </si>
  <si>
    <t>TRIS SUPRIANTO</t>
  </si>
  <si>
    <t>MUHAMMAD RASYID</t>
  </si>
  <si>
    <t>DEPRI APRIANSYAH</t>
  </si>
  <si>
    <t>OKKY FERNANDO</t>
  </si>
  <si>
    <t>RENO WIDIYANTO</t>
  </si>
  <si>
    <t>TIARA YOLANDA</t>
  </si>
  <si>
    <t>RAHMAD</t>
  </si>
  <si>
    <t>ALAMSYAH</t>
  </si>
  <si>
    <t>SUDIMAN</t>
  </si>
  <si>
    <t>BOBY ISTADI</t>
  </si>
  <si>
    <t>RENI SUMANTI</t>
  </si>
  <si>
    <t>1223110226.P</t>
  </si>
  <si>
    <t>MUHAMMAD MUJITO</t>
  </si>
  <si>
    <t>ANDRI RIYANA</t>
  </si>
  <si>
    <t>IRWAN SAPUTRA</t>
  </si>
  <si>
    <t>AGUSTAMA SAPUTRA</t>
  </si>
  <si>
    <t>NURBAITI</t>
  </si>
  <si>
    <t>1323110002.P</t>
  </si>
  <si>
    <t>VIVIYEN LEX MARLENY. T</t>
  </si>
  <si>
    <t>1323110003.P</t>
  </si>
  <si>
    <t>FITRI VERAYANTI</t>
  </si>
  <si>
    <t>1323110509.P</t>
  </si>
  <si>
    <t>LELA ANGGRAINI</t>
  </si>
  <si>
    <t>1323110517.P</t>
  </si>
  <si>
    <t>RIVA LUSIANI</t>
  </si>
  <si>
    <t>1323110520.P</t>
  </si>
  <si>
    <t>MEGA RISNA</t>
  </si>
  <si>
    <t>1323110535.P</t>
  </si>
  <si>
    <t>SATRIA AGUNG WIJAYA</t>
  </si>
  <si>
    <t>1323110541.P</t>
  </si>
  <si>
    <t>RIBHAN MANDALA</t>
  </si>
  <si>
    <t>1423110001.P</t>
  </si>
  <si>
    <t>NIA IKZARIANDA</t>
  </si>
  <si>
    <t>1423110003.P</t>
  </si>
  <si>
    <t>HERLI BERLIAN</t>
  </si>
  <si>
    <t>1423110505.P</t>
  </si>
  <si>
    <t>SRI MEGA YANTI</t>
  </si>
  <si>
    <t>1423110514.P</t>
  </si>
  <si>
    <t>IPK</t>
  </si>
  <si>
    <t>PBB1</t>
  </si>
  <si>
    <t>PBB2</t>
  </si>
  <si>
    <t>SYAIFUL ANWAR</t>
  </si>
  <si>
    <t>M. TAUFIK HIDAYAT</t>
  </si>
  <si>
    <t>REZA MONANTA</t>
  </si>
  <si>
    <t>HASRUL AFFANDY</t>
  </si>
  <si>
    <t>RICKY YULIANTO</t>
  </si>
  <si>
    <t>ARDILES</t>
  </si>
  <si>
    <t>MUHAMMAD ALAMSYAH</t>
  </si>
  <si>
    <t>RUSDIANTO</t>
  </si>
  <si>
    <t>1023110213.P</t>
  </si>
  <si>
    <t>KUSNADI</t>
  </si>
  <si>
    <t>ALKA RANGGI</t>
  </si>
  <si>
    <t>1023110249.P</t>
  </si>
  <si>
    <t>TOFAD KODARI</t>
  </si>
  <si>
    <t>EKO RENDI SATRIO</t>
  </si>
  <si>
    <t>DHOWI PURWANTI</t>
  </si>
  <si>
    <t>DONI NOPIADI</t>
  </si>
  <si>
    <t>VERONIKA TRI JAYANTI</t>
  </si>
  <si>
    <t>1123110215.P</t>
  </si>
  <si>
    <t>NOVIYANTI A.T.</t>
  </si>
  <si>
    <t>1123110227.P</t>
  </si>
  <si>
    <t>ROBBY MEILANO</t>
  </si>
  <si>
    <t>1223110202.P</t>
  </si>
  <si>
    <t>REVI RINALDI</t>
  </si>
  <si>
    <t>1223110204.P</t>
  </si>
  <si>
    <t>DWI MOETIA HAPSARI</t>
  </si>
  <si>
    <t>1223110218.P</t>
  </si>
  <si>
    <t>DEVI M</t>
  </si>
  <si>
    <t>1223110219.P</t>
  </si>
  <si>
    <t>KASARA JUKA</t>
  </si>
  <si>
    <t>1223110234.P</t>
  </si>
  <si>
    <t>TRI OCTAVIANTY</t>
  </si>
  <si>
    <t>1223110248.P</t>
  </si>
  <si>
    <t>MUHAMMAD ISMAIL</t>
  </si>
  <si>
    <t>1223110253.P</t>
  </si>
  <si>
    <t>17/18</t>
  </si>
  <si>
    <t>16/17</t>
  </si>
  <si>
    <t>15/16</t>
  </si>
  <si>
    <r>
      <t xml:space="preserve">Filsafat pancasila, Identitas Nasional, Politik dan strategi, Demokrasi Indonesia, Hak asasi manusia dan </t>
    </r>
    <r>
      <rPr>
        <i/>
        <sz val="10"/>
        <rFont val="Arial"/>
        <family val="2"/>
      </rPr>
      <t xml:space="preserve">rule of law, </t>
    </r>
    <r>
      <rPr>
        <sz val="10"/>
        <rFont val="Arial"/>
        <family val="2"/>
      </rPr>
      <t>Hak dan kewajiban warga negara, Geopolitik Indonesia, Geostrategi Indonesia.</t>
    </r>
  </si>
  <si>
    <r>
      <t>Sensor, tranduser, pengukuran; Karakteristik unjuk kerja mekatronik; klasifikasi sensor/Tranduser; Sensor Mekanik; Resistive, Inductive; dan Pengkondi sinyal; Sensor Digital; Akusisi Data. Aktuator dan penguat daya. Komponen aktuator: aktuator mekanik, hidrolik, phenumatik, elektrik. Pemodelan sistem mekatronik:(diagram dan matematika) dari:mekanika tranlasi/rotasi; fluida; termal; umum</t>
    </r>
    <r>
      <rPr>
        <i/>
        <sz val="10"/>
        <rFont val="Times New Roman"/>
        <family val="1"/>
      </rPr>
      <t>Respon sistem dinamik dan macam kendali : Kendali analog, Digital, logic. KomponenKendali: Microprosesor; PLC, Microcontroler, antarmuka masukan luaran.; Perancangan sistem mekatronika.</t>
    </r>
  </si>
  <si>
    <t>Filosofi proteksi listrik, jenis-jenis rele proteksi, prinsip kerja rele proteksi, penyetelan rele proteksi, prinsip koordinasi rele proteksi</t>
  </si>
  <si>
    <t>Life Cycle Analysis for the Feasibility of Photovoltaic System Application in Indonesia</t>
  </si>
  <si>
    <t>IOP Conference Series: Earth and Environmental Science 124 (1), 012005</t>
  </si>
  <si>
    <t>2018/3</t>
  </si>
  <si>
    <t>A survey on solar cell; the role of solar cell in robotics and robotics application in solar cell industry</t>
  </si>
  <si>
    <t>Proceeding Forum in Research, Science, and Technology (FIRST) 2016</t>
  </si>
  <si>
    <t>√</t>
  </si>
  <si>
    <t>Listrik pada harga yang tepat: perbandingan struktur tarif di beberapa negara</t>
  </si>
  <si>
    <t>Efficiency Analysis of Tracking and Stationary Solar Panel Modes Against Solar Radiation</t>
  </si>
  <si>
    <t>Prof. Dr. Ir. H. Hazairin Samaulah, M.Eng;Ir. H. Yuslan Basir, M.T;Muhammad Helmi, S.T., M.T</t>
  </si>
  <si>
    <t>Muhni Pamuji, S.T., M.T; Ir. H. Yuslan Basir, M.T</t>
  </si>
  <si>
    <t>Judul</t>
  </si>
  <si>
    <t>Nama-nama Dosen</t>
  </si>
  <si>
    <t>Dihasilkan/ Dipublikasikan pada</t>
  </si>
  <si>
    <t>Tahun</t>
  </si>
  <si>
    <t>Penyajian/</t>
  </si>
  <si>
    <t>Publikasi</t>
  </si>
  <si>
    <t xml:space="preserve">Tingkat* </t>
  </si>
  <si>
    <t>Lokal</t>
  </si>
  <si>
    <t>Nasio-nal</t>
  </si>
  <si>
    <t>Interna-sional</t>
  </si>
  <si>
    <t xml:space="preserve"> Juli 2016</t>
  </si>
  <si>
    <t>Januari 2016</t>
  </si>
  <si>
    <t>Prof. Dr. Ir. H. Hazairin Samaulah, M.Eng;Ir. H. Yuslan Basir, M.T</t>
  </si>
  <si>
    <t>JULI 2015</t>
  </si>
  <si>
    <t>Dina Fitria, S.T., M.T; Muhni Pamuji, S.T., M.T</t>
  </si>
  <si>
    <t>Ir. H. Yusro Hakimah, M.M; Ir. H. Ishak Effendi, M.T</t>
  </si>
  <si>
    <t>Januari 2017</t>
  </si>
  <si>
    <t>JULI 2016</t>
  </si>
  <si>
    <t>Ir. H. Herman Ahmad, M.T; Ir. H. Muhammad Nefo Alamsyah, M.M</t>
  </si>
  <si>
    <t>file tidak ada</t>
  </si>
  <si>
    <t>2 JULI 2017</t>
  </si>
  <si>
    <t>Pengembangan Mobile Collaborative Learning System Menggunakan Kerangka Kerja Zachman dan DICE</t>
  </si>
  <si>
    <t>Aplikasi Pengambilan Keputusan dan Pengatur Pola Makan Bagi Penderita Diabetes Berbasis Android</t>
  </si>
  <si>
    <t>Journal of engineering sciences; Volume 5, Issue 1 (2018)</t>
  </si>
  <si>
    <t>Analisa perbandingan efisiensi lampu yang menggunakan balast mangnet dan elektronik</t>
  </si>
  <si>
    <t>Jurnal desiminasi teknologi vol. 4, nomor 2,</t>
  </si>
  <si>
    <t>Analisa koordinasi setting releproteksi gangguan tanah pada penyulang banteng di gardu induk bukit siguntang palembang</t>
  </si>
  <si>
    <t>Jurnal desiminasi teknologi vol. 4, nomor 1</t>
  </si>
  <si>
    <t>Penjadwalan operasi pembangkit pltg gunung megang berdasarkan biaya bahan bakar</t>
  </si>
  <si>
    <t>Analisis faktor yang mempengaruhi kinerja circuit breaker akibat distorsi harmonik dan non harmonik</t>
  </si>
  <si>
    <t>Sistem transmisi elektrik pada lokomotif cc201 di lubuklinggau</t>
  </si>
  <si>
    <t xml:space="preserve">Jurnal desiminasi teknologi volume 3 no. 2 </t>
  </si>
  <si>
    <t>Analisa pemasangan penangkal petir pada gedungopimall jakabaring palembang pengaruh iklimkerja,motivasi dandisiplinkerja terhadapkinerja karyawan pada universitastridinanti palembang</t>
  </si>
  <si>
    <t>Kualitas daya listrik pengaruh dan penanganannya</t>
  </si>
  <si>
    <t xml:space="preserve">Jurnal desiminasi teknologi Volume 5 No. 1 p-ISSN: 2303-212X e-ISSN: 2503-5398 </t>
  </si>
  <si>
    <t>Aplikasi sensor infra merah pada pembuatan kotak sampah elektronis</t>
  </si>
  <si>
    <t xml:space="preserve">Jurnal desiminasi teknologi Volume No. 1 p-ISSN: 2303-212X e-ISSN: 2503-5398 </t>
  </si>
  <si>
    <t>Perancangan model generator turbin angin type axial dengan dual rotor-stator</t>
  </si>
  <si>
    <t xml:space="preserve">Jurnal desiminasi teknolog volume 4 no. 2 </t>
  </si>
  <si>
    <t>Analisis penggunaan motor induksi jenis rotor lilit sebagai generator induksi</t>
  </si>
  <si>
    <t>Perencanaan sistem pentanahan peralatan penghantar pada gardu induk tanjung api-api</t>
  </si>
  <si>
    <t>Analisa rugi daya saluran pada penyulang arwana sebelum dan setelah perbaikanmenggunakan electrical transient analysis program (etap) 7.5.0 di pt. Pln (persero) area palembang</t>
  </si>
  <si>
    <r>
      <t>Jurnal desiminasi teknologi</t>
    </r>
    <r>
      <rPr>
        <sz val="10"/>
        <color rgb="FF111111"/>
        <rFont val="Arial"/>
        <family val="2"/>
      </rPr>
      <t xml:space="preserve"> Volume 5 no. 2</t>
    </r>
  </si>
  <si>
    <t>Perencanaan pembangunan jaringan distribusi di desa teluk tenggiri, desa padang rejo dan desa sebubus kabupaten banyuasin, sumatera selatan</t>
  </si>
  <si>
    <r>
      <t>Jurnal desiminasi teknologi</t>
    </r>
    <r>
      <rPr>
        <sz val="10"/>
        <color rgb="FF111111"/>
        <rFont val="Arial"/>
        <family val="2"/>
      </rPr>
      <t xml:space="preserve"> Volume 6 no. 1 januari 2018</t>
    </r>
  </si>
  <si>
    <t>Aplikasi bursa kerja untuk lulusan universitas telkom berbasis android dan web*</t>
  </si>
  <si>
    <t>E-Proceeding of Applied Science : Vol.2, No.</t>
  </si>
  <si>
    <t>Aplikasi pembelajaran nyanyian pupuh tadisional bali berbasis android di sekolah dasar</t>
  </si>
  <si>
    <t xml:space="preserve">E-Proceeding of Applied Science : Vol.1, No.2 </t>
  </si>
  <si>
    <t>Agustus 2015</t>
  </si>
  <si>
    <t>Jurnal informatika:jurnal pengembangan it (jpit), vol. 02, no. 02</t>
  </si>
  <si>
    <t>Pembangunan aplikasi simulasi ujian berbasis aplikasi perangkat bergerak</t>
  </si>
  <si>
    <t xml:space="preserve">Annual research seminar (ars)  vol 2, no 1 </t>
  </si>
  <si>
    <r>
      <t> </t>
    </r>
    <r>
      <rPr>
        <sz val="10"/>
        <color rgb="FF111111"/>
        <rFont val="Arial"/>
        <family val="2"/>
      </rPr>
      <t>2016</t>
    </r>
  </si>
  <si>
    <t>Aplikasi peternakan ayam broiler</t>
  </si>
  <si>
    <t xml:space="preserve">E-Proceeding of Applied Science : Vol.2, No.2 </t>
  </si>
  <si>
    <t>Agustus 2016</t>
  </si>
  <si>
    <t xml:space="preserve">E-Proceeding of Applied Science : Vol.1, No.3 </t>
  </si>
  <si>
    <t xml:space="preserve">Desember 2015 </t>
  </si>
  <si>
    <t>Aplikasi maintenance layanan speedy berbasis android (studi kasus: pt telkom indonesia tbk bandung)</t>
  </si>
  <si>
    <t>Desember 2015</t>
  </si>
  <si>
    <t>Perencanaan kebutuhan daya listrik pada gedung business school palembang</t>
  </si>
  <si>
    <t>Januari 2018</t>
  </si>
  <si>
    <t>(8)</t>
  </si>
  <si>
    <t>1 Januari 2018</t>
  </si>
  <si>
    <t> Juli 2017</t>
  </si>
  <si>
    <t>Prof. Dr. Ir. H. Hazairin Samaulah, M.Eng;</t>
  </si>
  <si>
    <r>
      <t>n</t>
    </r>
    <r>
      <rPr>
        <vertAlign val="subscript"/>
        <sz val="11"/>
        <rFont val="Arial"/>
        <family val="2"/>
      </rPr>
      <t>c</t>
    </r>
    <r>
      <rPr>
        <sz val="11"/>
        <rFont val="Arial"/>
        <family val="2"/>
      </rPr>
      <t>=0</t>
    </r>
  </si>
  <si>
    <r>
      <t>n</t>
    </r>
    <r>
      <rPr>
        <vertAlign val="subscript"/>
        <sz val="11"/>
        <rFont val="Arial"/>
        <family val="2"/>
      </rPr>
      <t>b</t>
    </r>
    <r>
      <rPr>
        <sz val="11"/>
        <rFont val="Arial"/>
        <family val="2"/>
      </rPr>
      <t>= 29</t>
    </r>
  </si>
  <si>
    <r>
      <t>n</t>
    </r>
    <r>
      <rPr>
        <vertAlign val="subscript"/>
        <sz val="11"/>
        <rFont val="Arial"/>
        <family val="2"/>
      </rPr>
      <t>a</t>
    </r>
    <r>
      <rPr>
        <sz val="11"/>
        <rFont val="Arial"/>
        <family val="2"/>
      </rPr>
      <t>= 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</si>
</sst>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0"/>
      <name val="Arial"/>
    </font>
    <font>
      <sz val="8"/>
      <name val="Arial"/>
      <family val="2"/>
    </font>
    <font>
      <b/>
      <sz val="10"/>
      <name val="Arial"/>
      <family val="2"/>
    </font>
    <font>
      <b/>
      <sz val="8"/>
      <name val="Arial"/>
      <family val="2"/>
    </font>
    <font>
      <sz val="8"/>
      <name val="Arial"/>
      <family val="2"/>
    </font>
    <font>
      <sz val="9"/>
      <name val="Arial"/>
      <family val="2"/>
    </font>
    <font>
      <sz val="10"/>
      <name val="Arial"/>
      <family val="2"/>
    </font>
    <font>
      <sz val="8"/>
      <name val="Arial"/>
      <family val="2"/>
    </font>
    <font>
      <b/>
      <sz val="12"/>
      <name val="Arial"/>
      <family val="2"/>
    </font>
    <font>
      <b/>
      <sz val="9"/>
      <name val="Arial"/>
      <family val="2"/>
    </font>
    <font>
      <b/>
      <sz val="12"/>
      <name val="Times New Roman"/>
      <family val="1"/>
    </font>
    <font>
      <b/>
      <sz val="10"/>
      <name val="Times New Roman"/>
      <family val="1"/>
    </font>
    <font>
      <b/>
      <u/>
      <sz val="10"/>
      <name val="Times New Roman"/>
      <family val="1"/>
    </font>
    <font>
      <sz val="11"/>
      <name val="Arial"/>
      <family val="2"/>
    </font>
    <font>
      <sz val="10"/>
      <color indexed="8"/>
      <name val="Arial"/>
      <family val="2"/>
    </font>
    <font>
      <b/>
      <sz val="9"/>
      <color indexed="8"/>
      <name val="Arial"/>
      <family val="2"/>
    </font>
    <font>
      <sz val="8"/>
      <color indexed="8"/>
      <name val="Arial"/>
      <family val="2"/>
    </font>
    <font>
      <b/>
      <sz val="10"/>
      <color indexed="9"/>
      <name val="Calibri"/>
      <family val="2"/>
    </font>
    <font>
      <b/>
      <sz val="10"/>
      <name val="Calibri"/>
      <family val="2"/>
    </font>
    <font>
      <b/>
      <sz val="10"/>
      <color indexed="8"/>
      <name val="Arial"/>
      <family val="2"/>
    </font>
    <font>
      <sz val="10"/>
      <color theme="1"/>
      <name val="Arial"/>
      <family val="2"/>
    </font>
    <font>
      <sz val="9"/>
      <color indexed="8"/>
      <name val="Arial"/>
      <family val="2"/>
    </font>
    <font>
      <sz val="9"/>
      <color rgb="FF000000"/>
      <name val="Arial"/>
      <family val="2"/>
    </font>
    <font>
      <sz val="10"/>
      <name val="Times New Roman"/>
      <family val="1"/>
    </font>
    <font>
      <b/>
      <sz val="10"/>
      <color rgb="FF000000"/>
      <name val="Times New Roman"/>
      <family val="1"/>
    </font>
    <font>
      <sz val="14"/>
      <color rgb="FF000000"/>
      <name val="Times New Roman"/>
      <family val="1"/>
    </font>
    <font>
      <sz val="10"/>
      <color rgb="FF000000"/>
      <name val="Times New Roman"/>
      <family val="1"/>
    </font>
    <font>
      <i/>
      <sz val="10"/>
      <name val="Arial"/>
      <family val="2"/>
    </font>
    <font>
      <i/>
      <sz val="10"/>
      <name val="Times New Roman"/>
      <family val="1"/>
    </font>
    <font>
      <sz val="8"/>
      <color theme="1"/>
      <name val="Tahoma"/>
      <family val="2"/>
    </font>
    <font>
      <sz val="10"/>
      <color rgb="FF222222"/>
      <name val="Arial"/>
      <family val="2"/>
    </font>
    <font>
      <sz val="10"/>
      <color rgb="FF111111"/>
      <name val="Arial"/>
      <family val="2"/>
    </font>
    <font>
      <sz val="10"/>
      <color rgb="FF000000"/>
      <name val="Arial"/>
      <family val="2"/>
    </font>
    <font>
      <vertAlign val="subscript"/>
      <sz val="11"/>
      <name val="Arial"/>
      <family val="2"/>
    </font>
  </fonts>
  <fills count="13">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rgb="FFCCCCCC"/>
        <bgColor indexed="64"/>
      </patternFill>
    </fill>
    <fill>
      <patternFill patternType="lightGray">
        <bgColor rgb="FFCCCCCC"/>
      </patternFill>
    </fill>
    <fill>
      <patternFill patternType="solid">
        <fgColor rgb="FFFFFF00"/>
        <bgColor indexed="64"/>
      </patternFill>
    </fill>
    <fill>
      <patternFill patternType="solid">
        <fgColor rgb="FFC9C9C9"/>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lightGray">
        <fgColor rgb="FF000000"/>
        <bgColor rgb="FFB1B1B1"/>
      </patternFill>
    </fill>
  </fills>
  <borders count="6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C0C0C0"/>
      </left>
      <right style="medium">
        <color rgb="FFC0C0C0"/>
      </right>
      <top style="medium">
        <color rgb="FFC0C0C0"/>
      </top>
      <bottom style="medium">
        <color rgb="FFC0C0C0"/>
      </bottom>
      <diagonal/>
    </border>
  </borders>
  <cellStyleXfs count="1">
    <xf numFmtId="0" fontId="0" fillId="0" borderId="0"/>
  </cellStyleXfs>
  <cellXfs count="504">
    <xf numFmtId="0" fontId="0" fillId="0" borderId="0" xfId="0"/>
    <xf numFmtId="0" fontId="3" fillId="0" borderId="2" xfId="0" applyFont="1" applyBorder="1" applyAlignment="1">
      <alignment horizontal="center"/>
    </xf>
    <xf numFmtId="0" fontId="4" fillId="0" borderId="2" xfId="0" applyFont="1" applyBorder="1" applyAlignment="1">
      <alignment horizontal="center"/>
    </xf>
    <xf numFmtId="0" fontId="4" fillId="0" borderId="2" xfId="0" applyFont="1" applyBorder="1"/>
    <xf numFmtId="0" fontId="4" fillId="0" borderId="3" xfId="0" applyFont="1" applyBorder="1"/>
    <xf numFmtId="0" fontId="4" fillId="0" borderId="3" xfId="0" applyFont="1" applyBorder="1" applyAlignment="1">
      <alignment horizontal="center"/>
    </xf>
    <xf numFmtId="0" fontId="4" fillId="0" borderId="0" xfId="0" applyFont="1" applyBorder="1"/>
    <xf numFmtId="0" fontId="3" fillId="0" borderId="3" xfId="0" applyFont="1" applyBorder="1" applyAlignment="1">
      <alignment horizontal="center"/>
    </xf>
    <xf numFmtId="0" fontId="4" fillId="0" borderId="0" xfId="0" applyFont="1"/>
    <xf numFmtId="0" fontId="4" fillId="0" borderId="4" xfId="0" applyFont="1" applyBorder="1"/>
    <xf numFmtId="0" fontId="6" fillId="0" borderId="0" xfId="0" applyFont="1" applyBorder="1"/>
    <xf numFmtId="0" fontId="6" fillId="0" borderId="4" xfId="0" applyFont="1" applyBorder="1"/>
    <xf numFmtId="0" fontId="2" fillId="0" borderId="0" xfId="0" applyFont="1"/>
    <xf numFmtId="0" fontId="4" fillId="0" borderId="2" xfId="0" applyFont="1" applyFill="1" applyBorder="1"/>
    <xf numFmtId="0" fontId="0" fillId="0" borderId="0" xfId="0" applyAlignment="1">
      <alignment horizontal="center"/>
    </xf>
    <xf numFmtId="0" fontId="4" fillId="0" borderId="0" xfId="0" applyFont="1" applyBorder="1" applyAlignment="1">
      <alignment horizontal="center"/>
    </xf>
    <xf numFmtId="0" fontId="0" fillId="0" borderId="0" xfId="0" applyBorder="1"/>
    <xf numFmtId="0" fontId="3" fillId="0" borderId="0" xfId="0" applyFont="1" applyBorder="1" applyAlignment="1">
      <alignment horizontal="center"/>
    </xf>
    <xf numFmtId="0" fontId="0" fillId="0" borderId="2" xfId="0" applyBorder="1"/>
    <xf numFmtId="0" fontId="4" fillId="0" borderId="2" xfId="0" applyFont="1" applyFill="1" applyBorder="1" applyAlignment="1">
      <alignment horizontal="center"/>
    </xf>
    <xf numFmtId="0" fontId="3" fillId="0" borderId="5" xfId="0" applyFont="1" applyBorder="1" applyAlignment="1">
      <alignment horizontal="center"/>
    </xf>
    <xf numFmtId="0" fontId="3" fillId="2" borderId="2" xfId="0" applyFont="1" applyFill="1" applyBorder="1" applyAlignment="1">
      <alignment horizontal="center"/>
    </xf>
    <xf numFmtId="0" fontId="3" fillId="2" borderId="2" xfId="0" applyFont="1" applyFill="1" applyBorder="1"/>
    <xf numFmtId="0" fontId="3" fillId="2" borderId="6" xfId="0" applyFont="1" applyFill="1" applyBorder="1" applyAlignment="1">
      <alignment horizontal="center" vertical="center"/>
    </xf>
    <xf numFmtId="0" fontId="1" fillId="0" borderId="2" xfId="0" applyFont="1" applyBorder="1"/>
    <xf numFmtId="0" fontId="3"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left"/>
    </xf>
    <xf numFmtId="0" fontId="1" fillId="0" borderId="2" xfId="0" applyFont="1" applyFill="1" applyBorder="1"/>
    <xf numFmtId="0" fontId="1" fillId="0" borderId="2" xfId="0" applyFont="1" applyBorder="1" applyAlignment="1">
      <alignment horizontal="center"/>
    </xf>
    <xf numFmtId="0" fontId="6" fillId="0" borderId="0" xfId="0" applyFont="1"/>
    <xf numFmtId="0" fontId="3" fillId="0" borderId="2" xfId="0" applyFont="1" applyBorder="1"/>
    <xf numFmtId="0" fontId="3" fillId="0" borderId="9" xfId="0" applyFont="1" applyBorder="1" applyAlignment="1">
      <alignment horizontal="center"/>
    </xf>
    <xf numFmtId="0" fontId="2" fillId="2" borderId="10" xfId="0" applyFont="1" applyFill="1" applyBorder="1" applyAlignment="1">
      <alignment horizontal="center"/>
    </xf>
    <xf numFmtId="0" fontId="3" fillId="2" borderId="0" xfId="0" applyFont="1" applyFill="1" applyBorder="1" applyAlignment="1">
      <alignment horizontal="center" vertical="center"/>
    </xf>
    <xf numFmtId="0" fontId="1" fillId="0" borderId="0" xfId="0" applyFont="1" applyBorder="1" applyAlignment="1">
      <alignment horizontal="center"/>
    </xf>
    <xf numFmtId="0" fontId="3" fillId="0" borderId="0" xfId="0" applyFont="1" applyBorder="1" applyAlignment="1"/>
    <xf numFmtId="0" fontId="2" fillId="2" borderId="11" xfId="0" applyFont="1" applyFill="1" applyBorder="1" applyAlignment="1"/>
    <xf numFmtId="0" fontId="2" fillId="2" borderId="12" xfId="0" applyFont="1" applyFill="1" applyBorder="1" applyAlignment="1"/>
    <xf numFmtId="0" fontId="2" fillId="2" borderId="10" xfId="0" applyFont="1" applyFill="1" applyBorder="1" applyAlignment="1"/>
    <xf numFmtId="0" fontId="2" fillId="2" borderId="0" xfId="0" applyFont="1" applyFill="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0" fillId="0" borderId="3" xfId="0" applyBorder="1" applyAlignment="1">
      <alignment horizontal="center"/>
    </xf>
    <xf numFmtId="0" fontId="0" fillId="0" borderId="3" xfId="0" applyBorder="1"/>
    <xf numFmtId="0" fontId="0" fillId="0" borderId="13" xfId="0" applyBorder="1"/>
    <xf numFmtId="0" fontId="0" fillId="0" borderId="14" xfId="0" applyBorder="1"/>
    <xf numFmtId="0" fontId="0" fillId="0" borderId="0" xfId="0" applyBorder="1" applyAlignment="1">
      <alignment horizontal="center"/>
    </xf>
    <xf numFmtId="0" fontId="0" fillId="0" borderId="14" xfId="0" applyFill="1" applyBorder="1" applyAlignment="1">
      <alignment horizontal="center"/>
    </xf>
    <xf numFmtId="0" fontId="2" fillId="0" borderId="2" xfId="0" applyFont="1" applyFill="1" applyBorder="1" applyAlignment="1">
      <alignment horizontal="center"/>
    </xf>
    <xf numFmtId="0" fontId="2" fillId="0" borderId="6" xfId="0" applyFont="1" applyBorder="1" applyAlignment="1">
      <alignment horizontal="center" vertical="center"/>
    </xf>
    <xf numFmtId="0" fontId="2" fillId="0" borderId="2" xfId="0" applyFont="1" applyBorder="1" applyAlignment="1">
      <alignment horizontal="center"/>
    </xf>
    <xf numFmtId="0" fontId="2" fillId="0" borderId="9"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6" fillId="0" borderId="2" xfId="0" applyFont="1" applyBorder="1" applyAlignment="1">
      <alignment horizontal="center"/>
    </xf>
    <xf numFmtId="0" fontId="0" fillId="0" borderId="2" xfId="0" applyFill="1" applyBorder="1"/>
    <xf numFmtId="0" fontId="2" fillId="0" borderId="8" xfId="0" applyFont="1" applyBorder="1" applyAlignment="1">
      <alignment horizontal="center"/>
    </xf>
    <xf numFmtId="0" fontId="0" fillId="0" borderId="11" xfId="0" applyBorder="1" applyAlignment="1">
      <alignment horizontal="center"/>
    </xf>
    <xf numFmtId="0" fontId="9" fillId="0" borderId="6" xfId="0" applyFont="1" applyBorder="1"/>
    <xf numFmtId="0" fontId="6" fillId="0" borderId="2" xfId="0" applyFont="1" applyBorder="1"/>
    <xf numFmtId="0" fontId="6" fillId="0" borderId="2" xfId="0" applyFont="1" applyFill="1" applyBorder="1"/>
    <xf numFmtId="0" fontId="0" fillId="0" borderId="4" xfId="0" applyBorder="1"/>
    <xf numFmtId="0" fontId="2" fillId="3" borderId="9" xfId="0" applyFont="1" applyFill="1" applyBorder="1" applyAlignment="1">
      <alignment horizontal="center"/>
    </xf>
    <xf numFmtId="0" fontId="2" fillId="3" borderId="2" xfId="0" applyFont="1" applyFill="1" applyBorder="1" applyAlignment="1">
      <alignment horizontal="center"/>
    </xf>
    <xf numFmtId="0" fontId="2" fillId="0" borderId="0" xfId="0" applyFont="1" applyBorder="1" applyAlignment="1">
      <alignment horizontal="center"/>
    </xf>
    <xf numFmtId="0" fontId="2" fillId="3" borderId="11" xfId="0" applyFont="1" applyFill="1" applyBorder="1" applyAlignment="1">
      <alignment horizontal="center"/>
    </xf>
    <xf numFmtId="0" fontId="6" fillId="3" borderId="2" xfId="0" applyFont="1" applyFill="1" applyBorder="1" applyAlignment="1">
      <alignment horizontal="center"/>
    </xf>
    <xf numFmtId="0" fontId="14" fillId="0" borderId="0" xfId="0" applyFont="1" applyBorder="1"/>
    <xf numFmtId="0" fontId="15" fillId="0" borderId="1" xfId="0" applyFont="1" applyBorder="1"/>
    <xf numFmtId="0" fontId="0" fillId="3" borderId="2" xfId="0" applyFill="1" applyBorder="1" applyAlignment="1">
      <alignment horizontal="center"/>
    </xf>
    <xf numFmtId="0" fontId="1" fillId="0" borderId="2" xfId="0" applyFont="1" applyFill="1" applyBorder="1" applyAlignment="1">
      <alignment horizontal="center"/>
    </xf>
    <xf numFmtId="0" fontId="2" fillId="0" borderId="14" xfId="0" applyFont="1" applyFill="1" applyBorder="1" applyAlignment="1">
      <alignment horizontal="center"/>
    </xf>
    <xf numFmtId="0" fontId="2" fillId="2" borderId="0" xfId="0" applyFont="1" applyFill="1" applyBorder="1" applyAlignment="1"/>
    <xf numFmtId="0" fontId="3" fillId="2" borderId="0" xfId="0" applyFont="1" applyFill="1" applyBorder="1" applyAlignment="1">
      <alignment horizontal="center"/>
    </xf>
    <xf numFmtId="0" fontId="4" fillId="0" borderId="0" xfId="0" applyFont="1" applyFill="1" applyBorder="1" applyAlignment="1">
      <alignment horizontal="center"/>
    </xf>
    <xf numFmtId="0" fontId="0" fillId="0" borderId="0" xfId="0" applyBorder="1" applyAlignment="1"/>
    <xf numFmtId="0" fontId="5" fillId="0" borderId="0" xfId="0" applyFont="1" applyBorder="1" applyAlignment="1">
      <alignment horizontal="center"/>
    </xf>
    <xf numFmtId="0" fontId="16" fillId="0" borderId="2" xfId="0" applyFont="1" applyBorder="1" applyAlignment="1">
      <alignment horizontal="center"/>
    </xf>
    <xf numFmtId="0" fontId="17" fillId="4" borderId="0" xfId="0" applyFont="1" applyFill="1" applyBorder="1" applyAlignment="1">
      <alignment horizontal="center"/>
    </xf>
    <xf numFmtId="0" fontId="17" fillId="4" borderId="0" xfId="0" applyFont="1" applyFill="1" applyAlignment="1">
      <alignment horizontal="center"/>
    </xf>
    <xf numFmtId="0" fontId="18" fillId="4" borderId="0" xfId="0" applyFont="1" applyFill="1" applyBorder="1" applyAlignment="1">
      <alignment horizontal="center"/>
    </xf>
    <xf numFmtId="0" fontId="18" fillId="4" borderId="0" xfId="0" applyFont="1" applyFill="1" applyAlignment="1">
      <alignment horizontal="center"/>
    </xf>
    <xf numFmtId="0" fontId="6" fillId="0" borderId="0" xfId="0" applyFont="1" applyBorder="1" applyAlignment="1">
      <alignment horizontal="center"/>
    </xf>
    <xf numFmtId="0" fontId="8" fillId="0" borderId="0" xfId="0" applyFont="1" applyBorder="1" applyAlignment="1">
      <alignment horizontal="left"/>
    </xf>
    <xf numFmtId="0" fontId="8" fillId="0" borderId="0" xfId="0" applyFont="1"/>
    <xf numFmtId="0" fontId="8" fillId="0" borderId="0" xfId="0" applyFont="1" applyBorder="1" applyAlignment="1">
      <alignment horizontal="center"/>
    </xf>
    <xf numFmtId="0" fontId="2" fillId="4" borderId="0" xfId="0" applyFont="1" applyFill="1" applyBorder="1" applyAlignment="1"/>
    <xf numFmtId="0" fontId="3" fillId="4" borderId="0" xfId="0" applyFont="1" applyFill="1" applyBorder="1" applyAlignment="1">
      <alignment horizontal="center"/>
    </xf>
    <xf numFmtId="0" fontId="14" fillId="0" borderId="2" xfId="0" applyFont="1" applyBorder="1" applyAlignment="1">
      <alignment horizontal="center"/>
    </xf>
    <xf numFmtId="0" fontId="15" fillId="0" borderId="2" xfId="0" applyFont="1" applyBorder="1"/>
    <xf numFmtId="0" fontId="0" fillId="0" borderId="12" xfId="0" applyBorder="1"/>
    <xf numFmtId="0" fontId="0" fillId="0" borderId="12" xfId="0" applyBorder="1" applyAlignment="1">
      <alignment horizontal="center"/>
    </xf>
    <xf numFmtId="0" fontId="0" fillId="0" borderId="10" xfId="0" applyBorder="1"/>
    <xf numFmtId="0" fontId="2" fillId="0" borderId="5" xfId="0" applyFont="1" applyBorder="1" applyAlignment="1">
      <alignment horizontal="left"/>
    </xf>
    <xf numFmtId="0" fontId="2" fillId="0" borderId="11" xfId="0" applyFont="1" applyBorder="1"/>
    <xf numFmtId="0" fontId="11" fillId="0" borderId="0" xfId="0" applyFont="1" applyAlignment="1">
      <alignment vertical="center"/>
    </xf>
    <xf numFmtId="0" fontId="12"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left" vertical="center" indent="15"/>
    </xf>
    <xf numFmtId="0" fontId="14" fillId="0" borderId="2" xfId="0" applyFont="1" applyBorder="1"/>
    <xf numFmtId="0" fontId="14" fillId="0" borderId="2" xfId="0" applyFont="1" applyFill="1" applyBorder="1"/>
    <xf numFmtId="0" fontId="2" fillId="0" borderId="2" xfId="0" quotePrefix="1" applyFont="1" applyBorder="1" applyAlignment="1">
      <alignment horizontal="left"/>
    </xf>
    <xf numFmtId="0" fontId="0" fillId="0" borderId="2" xfId="0" applyFill="1" applyBorder="1" applyAlignment="1">
      <alignment horizontal="center"/>
    </xf>
    <xf numFmtId="0" fontId="2" fillId="0" borderId="2" xfId="0" applyFont="1" applyBorder="1" applyAlignment="1">
      <alignment vertical="center"/>
    </xf>
    <xf numFmtId="0" fontId="14" fillId="0" borderId="12" xfId="0" applyFont="1" applyBorder="1"/>
    <xf numFmtId="0" fontId="14" fillId="0" borderId="12" xfId="0" applyFont="1" applyBorder="1" applyAlignment="1">
      <alignment horizontal="center"/>
    </xf>
    <xf numFmtId="0" fontId="0" fillId="0" borderId="10" xfId="0" applyBorder="1" applyAlignment="1">
      <alignment horizontal="center"/>
    </xf>
    <xf numFmtId="0" fontId="13" fillId="0" borderId="0" xfId="0" applyFont="1"/>
    <xf numFmtId="0" fontId="0" fillId="0" borderId="11" xfId="0" applyFill="1" applyBorder="1" applyAlignment="1">
      <alignment horizontal="center"/>
    </xf>
    <xf numFmtId="0" fontId="14" fillId="0" borderId="1" xfId="0" applyFont="1" applyBorder="1"/>
    <xf numFmtId="0" fontId="6" fillId="0" borderId="0" xfId="0" applyFont="1" applyBorder="1" applyAlignment="1">
      <alignment horizontal="left"/>
    </xf>
    <xf numFmtId="0" fontId="19" fillId="0" borderId="2" xfId="0" applyFont="1" applyBorder="1" applyAlignment="1">
      <alignment horizontal="center"/>
    </xf>
    <xf numFmtId="0" fontId="19" fillId="0" borderId="0" xfId="0" applyFont="1" applyBorder="1" applyAlignment="1">
      <alignment horizontal="center"/>
    </xf>
    <xf numFmtId="0" fontId="20" fillId="0" borderId="2" xfId="0" applyFont="1" applyBorder="1" applyAlignment="1">
      <alignment horizontal="center"/>
    </xf>
    <xf numFmtId="0" fontId="2" fillId="0" borderId="2" xfId="0" applyFont="1" applyBorder="1" applyAlignment="1">
      <alignment horizontal="center"/>
    </xf>
    <xf numFmtId="0" fontId="8" fillId="0" borderId="0" xfId="0" applyFont="1" applyAlignment="1">
      <alignment horizontal="center"/>
    </xf>
    <xf numFmtId="0" fontId="2" fillId="0" borderId="2" xfId="0" applyFont="1" applyBorder="1" applyAlignment="1">
      <alignment horizontal="center"/>
    </xf>
    <xf numFmtId="0" fontId="2" fillId="0" borderId="22" xfId="0" quotePrefix="1" applyFont="1" applyBorder="1" applyAlignment="1">
      <alignment horizontal="center" vertical="center" wrapText="1"/>
    </xf>
    <xf numFmtId="0" fontId="2" fillId="0" borderId="21" xfId="0" quotePrefix="1" applyFont="1" applyBorder="1" applyAlignment="1">
      <alignment horizontal="center" vertical="top" wrapText="1"/>
    </xf>
    <xf numFmtId="0" fontId="21" fillId="0" borderId="1" xfId="0" applyFont="1" applyBorder="1"/>
    <xf numFmtId="0" fontId="14" fillId="0" borderId="0" xfId="0" applyFont="1" applyFill="1" applyBorder="1" applyAlignment="1">
      <alignment horizontal="center"/>
    </xf>
    <xf numFmtId="0" fontId="13" fillId="0" borderId="0" xfId="0" applyFont="1" applyAlignment="1">
      <alignment horizontal="justify" vertical="center" wrapText="1"/>
    </xf>
    <xf numFmtId="0" fontId="22" fillId="0" borderId="27" xfId="0" applyFont="1" applyBorder="1" applyAlignment="1">
      <alignment vertical="center" wrapText="1"/>
    </xf>
    <xf numFmtId="0" fontId="5" fillId="0" borderId="27" xfId="0" applyFont="1" applyBorder="1" applyAlignment="1">
      <alignment vertical="center" wrapText="1"/>
    </xf>
    <xf numFmtId="0" fontId="6" fillId="0" borderId="2" xfId="0" applyFont="1" applyBorder="1" applyAlignment="1">
      <alignment horizontal="left"/>
    </xf>
    <xf numFmtId="0" fontId="22" fillId="0" borderId="2" xfId="0" applyFont="1"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1" xfId="0" applyBorder="1" applyAlignment="1">
      <alignment horizontal="left"/>
    </xf>
    <xf numFmtId="0" fontId="5" fillId="0" borderId="26" xfId="0" applyFont="1" applyBorder="1" applyAlignment="1">
      <alignment horizontal="left" vertical="center" wrapText="1"/>
    </xf>
    <xf numFmtId="0" fontId="22" fillId="0" borderId="0" xfId="0" applyFont="1" applyBorder="1" applyAlignment="1">
      <alignment vertical="center" wrapText="1"/>
    </xf>
    <xf numFmtId="0" fontId="5" fillId="0" borderId="0" xfId="0" applyFont="1" applyBorder="1" applyAlignment="1">
      <alignment vertical="center" wrapText="1"/>
    </xf>
    <xf numFmtId="0" fontId="6" fillId="0" borderId="9" xfId="0" applyFont="1" applyBorder="1" applyAlignment="1">
      <alignment horizontal="center"/>
    </xf>
    <xf numFmtId="0" fontId="6" fillId="0" borderId="9" xfId="0" applyFont="1" applyBorder="1"/>
    <xf numFmtId="0" fontId="0" fillId="0" borderId="9" xfId="0" applyBorder="1" applyAlignment="1">
      <alignment horizontal="center"/>
    </xf>
    <xf numFmtId="0" fontId="6" fillId="0" borderId="32" xfId="0" applyFont="1" applyBorder="1" applyAlignment="1">
      <alignment horizontal="center"/>
    </xf>
    <xf numFmtId="0" fontId="0" fillId="0" borderId="32" xfId="0" applyBorder="1"/>
    <xf numFmtId="0" fontId="0" fillId="0" borderId="32" xfId="0" applyBorder="1" applyAlignment="1">
      <alignment horizontal="center"/>
    </xf>
    <xf numFmtId="0" fontId="2" fillId="0" borderId="32" xfId="0" applyFont="1" applyBorder="1" applyAlignment="1">
      <alignment horizontal="center"/>
    </xf>
    <xf numFmtId="0" fontId="0" fillId="0" borderId="31" xfId="0" applyBorder="1"/>
    <xf numFmtId="0" fontId="0" fillId="0" borderId="31" xfId="0" applyBorder="1" applyAlignment="1">
      <alignment horizontal="left"/>
    </xf>
    <xf numFmtId="0" fontId="6" fillId="0" borderId="36" xfId="0" applyFont="1" applyBorder="1" applyAlignment="1">
      <alignment horizontal="center"/>
    </xf>
    <xf numFmtId="0" fontId="6" fillId="0" borderId="36" xfId="0" applyFont="1" applyBorder="1"/>
    <xf numFmtId="0" fontId="0" fillId="0" borderId="36" xfId="0" applyBorder="1" applyAlignment="1">
      <alignment horizontal="center"/>
    </xf>
    <xf numFmtId="0" fontId="0" fillId="0" borderId="35" xfId="0" applyBorder="1"/>
    <xf numFmtId="0" fontId="0" fillId="0" borderId="37" xfId="0" applyBorder="1" applyAlignment="1">
      <alignment horizontal="left"/>
    </xf>
    <xf numFmtId="0" fontId="0" fillId="0" borderId="22" xfId="0" applyBorder="1"/>
    <xf numFmtId="0" fontId="6" fillId="0" borderId="32" xfId="0" applyFont="1" applyBorder="1"/>
    <xf numFmtId="0" fontId="21" fillId="0" borderId="38" xfId="0" applyFont="1" applyBorder="1"/>
    <xf numFmtId="0" fontId="21" fillId="0" borderId="39" xfId="0" applyFont="1" applyBorder="1"/>
    <xf numFmtId="0" fontId="21" fillId="0" borderId="40" xfId="0" applyFont="1" applyBorder="1"/>
    <xf numFmtId="0" fontId="0" fillId="0" borderId="0" xfId="0" applyBorder="1" applyAlignment="1">
      <alignment horizontal="left"/>
    </xf>
    <xf numFmtId="0" fontId="14" fillId="0" borderId="0" xfId="0" applyFont="1" applyBorder="1" applyAlignment="1">
      <alignment horizontal="center"/>
    </xf>
    <xf numFmtId="0" fontId="6" fillId="0" borderId="31" xfId="0" applyFont="1" applyBorder="1" applyAlignment="1">
      <alignment horizontal="center"/>
    </xf>
    <xf numFmtId="0" fontId="0" fillId="0" borderId="31" xfId="0" applyBorder="1" applyAlignment="1">
      <alignment horizontal="center"/>
    </xf>
    <xf numFmtId="0" fontId="2" fillId="0" borderId="31" xfId="0" applyFont="1" applyBorder="1" applyAlignment="1">
      <alignment horizontal="center"/>
    </xf>
    <xf numFmtId="0" fontId="21" fillId="0" borderId="17" xfId="0" applyFont="1" applyBorder="1"/>
    <xf numFmtId="0" fontId="21" fillId="0" borderId="29" xfId="0" applyFont="1" applyBorder="1"/>
    <xf numFmtId="0" fontId="6" fillId="0" borderId="35" xfId="0" applyFont="1" applyBorder="1" applyAlignment="1">
      <alignment horizontal="center"/>
    </xf>
    <xf numFmtId="0" fontId="6" fillId="0" borderId="35" xfId="0" applyFont="1" applyBorder="1"/>
    <xf numFmtId="0" fontId="0" fillId="0" borderId="35" xfId="0" applyBorder="1" applyAlignment="1">
      <alignment horizontal="center"/>
    </xf>
    <xf numFmtId="0" fontId="0" fillId="0" borderId="35" xfId="0" applyBorder="1" applyAlignment="1">
      <alignment horizontal="left"/>
    </xf>
    <xf numFmtId="0" fontId="21" fillId="0" borderId="22" xfId="0" applyFont="1" applyBorder="1"/>
    <xf numFmtId="0" fontId="14" fillId="0" borderId="9" xfId="0" applyFont="1" applyBorder="1" applyAlignment="1">
      <alignment horizontal="center"/>
    </xf>
    <xf numFmtId="0" fontId="14" fillId="0" borderId="9" xfId="0" applyFont="1" applyBorder="1"/>
    <xf numFmtId="0" fontId="0" fillId="0" borderId="9" xfId="0" applyBorder="1" applyAlignment="1">
      <alignment horizontal="left"/>
    </xf>
    <xf numFmtId="0" fontId="14" fillId="0" borderId="32" xfId="0" applyFont="1" applyBorder="1" applyAlignment="1">
      <alignment horizontal="center"/>
    </xf>
    <xf numFmtId="0" fontId="14" fillId="0" borderId="32" xfId="0" applyFont="1" applyBorder="1"/>
    <xf numFmtId="0" fontId="6" fillId="0" borderId="32" xfId="0" applyFont="1" applyBorder="1" applyAlignment="1">
      <alignment horizontal="left"/>
    </xf>
    <xf numFmtId="0" fontId="5" fillId="0" borderId="42" xfId="0" applyFont="1" applyBorder="1"/>
    <xf numFmtId="0" fontId="5" fillId="0" borderId="44" xfId="0" applyFont="1" applyBorder="1"/>
    <xf numFmtId="0" fontId="21" fillId="0" borderId="44" xfId="0" applyFont="1" applyBorder="1"/>
    <xf numFmtId="0" fontId="14" fillId="0" borderId="36" xfId="0" applyFont="1" applyBorder="1" applyAlignment="1">
      <alignment horizontal="center"/>
    </xf>
    <xf numFmtId="0" fontId="14" fillId="0" borderId="36" xfId="0" applyFont="1" applyBorder="1"/>
    <xf numFmtId="0" fontId="0" fillId="0" borderId="36" xfId="0" applyBorder="1" applyAlignment="1">
      <alignment horizontal="left"/>
    </xf>
    <xf numFmtId="0" fontId="21" fillId="0" borderId="46" xfId="0" applyFont="1" applyBorder="1"/>
    <xf numFmtId="0" fontId="0" fillId="0" borderId="9" xfId="0" applyBorder="1"/>
    <xf numFmtId="0" fontId="0" fillId="0" borderId="32" xfId="0" applyBorder="1" applyAlignment="1">
      <alignment horizontal="left"/>
    </xf>
    <xf numFmtId="0" fontId="21" fillId="0" borderId="42" xfId="0" applyFont="1" applyBorder="1"/>
    <xf numFmtId="0" fontId="14" fillId="0" borderId="36" xfId="0" applyFont="1" applyFill="1" applyBorder="1"/>
    <xf numFmtId="0" fontId="0" fillId="0" borderId="36" xfId="0" applyBorder="1"/>
    <xf numFmtId="0" fontId="21" fillId="0" borderId="48" xfId="0" applyFont="1" applyBorder="1"/>
    <xf numFmtId="0" fontId="22" fillId="0" borderId="32" xfId="0" applyFont="1" applyBorder="1" applyAlignment="1">
      <alignment horizontal="left"/>
    </xf>
    <xf numFmtId="0" fontId="2" fillId="0" borderId="37" xfId="0" quotePrefix="1" applyFont="1" applyBorder="1" applyAlignment="1">
      <alignment horizontal="center" vertical="center" wrapText="1"/>
    </xf>
    <xf numFmtId="0" fontId="0" fillId="0" borderId="40" xfId="0" applyBorder="1"/>
    <xf numFmtId="0" fontId="2" fillId="5" borderId="36" xfId="0" applyFont="1" applyFill="1" applyBorder="1" applyAlignment="1">
      <alignment horizontal="center" vertical="center" wrapText="1"/>
    </xf>
    <xf numFmtId="0" fontId="2" fillId="0" borderId="51" xfId="0" quotePrefix="1" applyFont="1" applyBorder="1" applyAlignment="1">
      <alignment horizontal="center" vertical="center" wrapText="1"/>
    </xf>
    <xf numFmtId="0" fontId="2" fillId="0" borderId="40" xfId="0" quotePrefix="1" applyFont="1" applyBorder="1" applyAlignment="1">
      <alignment horizontal="center" vertical="center" wrapText="1"/>
    </xf>
    <xf numFmtId="0" fontId="2" fillId="5" borderId="46"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0" borderId="51" xfId="0" quotePrefix="1" applyFont="1" applyBorder="1" applyAlignment="1">
      <alignment horizontal="center" vertical="top" wrapText="1"/>
    </xf>
    <xf numFmtId="0" fontId="2" fillId="0" borderId="0" xfId="0" applyFont="1" applyBorder="1"/>
    <xf numFmtId="0" fontId="0" fillId="0" borderId="0" xfId="0" applyFill="1" applyBorder="1" applyAlignment="1">
      <alignment horizontal="center"/>
    </xf>
    <xf numFmtId="0" fontId="5"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xf>
    <xf numFmtId="0" fontId="0" fillId="0" borderId="2" xfId="0" applyBorder="1" applyAlignment="1">
      <alignment vertical="center"/>
    </xf>
    <xf numFmtId="0" fontId="6" fillId="0" borderId="0" xfId="0" applyFont="1" applyBorder="1" applyAlignment="1">
      <alignment vertical="center"/>
    </xf>
    <xf numFmtId="0" fontId="8" fillId="0" borderId="0" xfId="0" applyFont="1" applyAlignment="1"/>
    <xf numFmtId="0" fontId="5" fillId="0" borderId="2" xfId="0" applyFont="1" applyBorder="1" applyAlignment="1">
      <alignment horizontal="left"/>
    </xf>
    <xf numFmtId="0" fontId="5" fillId="0" borderId="10" xfId="0" applyFont="1" applyBorder="1" applyAlignment="1">
      <alignment horizontal="left"/>
    </xf>
    <xf numFmtId="0" fontId="0" fillId="0" borderId="35" xfId="0" applyBorder="1" applyAlignment="1">
      <alignment horizontal="center" vertical="center"/>
    </xf>
    <xf numFmtId="0" fontId="22" fillId="0" borderId="10" xfId="0" applyFont="1" applyBorder="1" applyAlignment="1">
      <alignment horizontal="left"/>
    </xf>
    <xf numFmtId="0" fontId="0" fillId="0" borderId="29" xfId="0" applyBorder="1" applyAlignment="1">
      <alignment horizontal="center" vertical="center"/>
    </xf>
    <xf numFmtId="0" fontId="0" fillId="0" borderId="22" xfId="0" applyBorder="1" applyAlignment="1">
      <alignment horizontal="center" vertical="center"/>
    </xf>
    <xf numFmtId="0" fontId="9" fillId="0" borderId="28" xfId="0" applyFont="1" applyBorder="1" applyAlignment="1">
      <alignment horizontal="center" vertical="center" wrapText="1"/>
    </xf>
    <xf numFmtId="0" fontId="9"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9" fillId="0" borderId="30" xfId="0" quotePrefix="1" applyFont="1" applyBorder="1" applyAlignment="1">
      <alignment horizontal="center" vertical="top" wrapText="1"/>
    </xf>
    <xf numFmtId="0" fontId="9" fillId="0" borderId="29" xfId="0" quotePrefix="1" applyFont="1" applyBorder="1" applyAlignment="1">
      <alignment horizontal="center" vertical="top" wrapText="1"/>
    </xf>
    <xf numFmtId="0" fontId="9" fillId="0" borderId="29" xfId="0" quotePrefix="1" applyFont="1" applyBorder="1" applyAlignment="1">
      <alignment horizontal="center" vertical="center" wrapText="1"/>
    </xf>
    <xf numFmtId="2" fontId="6" fillId="0" borderId="0" xfId="0" applyNumberFormat="1" applyFont="1" applyBorder="1" applyAlignment="1">
      <alignment horizontal="center" vertical="center"/>
    </xf>
    <xf numFmtId="0" fontId="0" fillId="0" borderId="25" xfId="0" applyBorder="1"/>
    <xf numFmtId="2" fontId="6" fillId="0" borderId="22" xfId="0" applyNumberFormat="1" applyFont="1" applyBorder="1" applyAlignment="1">
      <alignment horizontal="center" vertical="center"/>
    </xf>
    <xf numFmtId="0" fontId="0" fillId="0" borderId="17" xfId="0" applyBorder="1" applyAlignment="1">
      <alignment horizontal="center" vertical="center"/>
    </xf>
    <xf numFmtId="0" fontId="5" fillId="0" borderId="17" xfId="0" applyFont="1" applyBorder="1" applyAlignment="1">
      <alignment horizontal="center" vertical="center"/>
    </xf>
    <xf numFmtId="0" fontId="5" fillId="0" borderId="29" xfId="0" applyFont="1" applyBorder="1" applyAlignment="1">
      <alignment horizontal="center" vertical="center"/>
    </xf>
    <xf numFmtId="0" fontId="5" fillId="0" borderId="22" xfId="0" applyFont="1" applyBorder="1" applyAlignment="1">
      <alignment horizontal="center" vertical="center"/>
    </xf>
    <xf numFmtId="0" fontId="21" fillId="0" borderId="29" xfId="0" applyFont="1" applyBorder="1" applyAlignment="1">
      <alignment horizontal="center" vertical="center"/>
    </xf>
    <xf numFmtId="0" fontId="21" fillId="0" borderId="22" xfId="0" applyFont="1" applyBorder="1" applyAlignment="1">
      <alignment horizontal="center" vertical="center"/>
    </xf>
    <xf numFmtId="0" fontId="9" fillId="0" borderId="29" xfId="0" applyFont="1" applyBorder="1" applyAlignment="1">
      <alignment horizontal="center" vertical="center"/>
    </xf>
    <xf numFmtId="0" fontId="21" fillId="0" borderId="29" xfId="0" applyFont="1" applyBorder="1" applyAlignment="1">
      <alignment horizontal="center"/>
    </xf>
    <xf numFmtId="0" fontId="5" fillId="0" borderId="29" xfId="0" applyFont="1" applyBorder="1" applyAlignment="1">
      <alignment horizontal="center"/>
    </xf>
    <xf numFmtId="0" fontId="5" fillId="0" borderId="22" xfId="0" applyFont="1" applyBorder="1" applyAlignment="1">
      <alignment horizontal="center"/>
    </xf>
    <xf numFmtId="0" fontId="21" fillId="0" borderId="22" xfId="0" applyFont="1" applyBorder="1" applyAlignment="1">
      <alignment horizontal="center"/>
    </xf>
    <xf numFmtId="0" fontId="21" fillId="0" borderId="17" xfId="0" applyFont="1" applyBorder="1" applyAlignment="1">
      <alignment horizontal="center"/>
    </xf>
    <xf numFmtId="0" fontId="5" fillId="0" borderId="22" xfId="0" applyFont="1" applyBorder="1"/>
    <xf numFmtId="0" fontId="5" fillId="0" borderId="29" xfId="0" applyFont="1" applyBorder="1"/>
    <xf numFmtId="0" fontId="22" fillId="0" borderId="17" xfId="0" applyFont="1" applyBorder="1" applyAlignment="1">
      <alignment horizontal="left" vertical="top" wrapText="1"/>
    </xf>
    <xf numFmtId="0" fontId="22" fillId="0" borderId="29" xfId="0" applyFont="1" applyBorder="1" applyAlignment="1">
      <alignment horizontal="left" vertical="top" wrapText="1"/>
    </xf>
    <xf numFmtId="0" fontId="22" fillId="0" borderId="22" xfId="0" applyFont="1" applyBorder="1" applyAlignment="1">
      <alignment horizontal="left" vertical="top" wrapText="1"/>
    </xf>
    <xf numFmtId="0" fontId="5" fillId="0" borderId="29" xfId="0" applyFont="1" applyBorder="1" applyAlignment="1">
      <alignment horizontal="left" vertical="top" wrapText="1"/>
    </xf>
    <xf numFmtId="0" fontId="5" fillId="0" borderId="22" xfId="0" applyFont="1" applyBorder="1" applyAlignment="1">
      <alignment horizontal="left" vertical="top" wrapText="1"/>
    </xf>
    <xf numFmtId="0" fontId="5" fillId="0" borderId="29" xfId="0" applyFont="1" applyBorder="1" applyAlignment="1">
      <alignment horizontal="left"/>
    </xf>
    <xf numFmtId="0" fontId="5" fillId="0" borderId="22" xfId="0" applyFont="1" applyBorder="1" applyAlignment="1">
      <alignment horizontal="left"/>
    </xf>
    <xf numFmtId="0" fontId="5" fillId="0" borderId="1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14" fillId="0" borderId="35" xfId="0" applyFont="1" applyBorder="1" applyAlignment="1">
      <alignment horizontal="center"/>
    </xf>
    <xf numFmtId="0" fontId="5" fillId="0" borderId="59" xfId="0" applyFont="1" applyBorder="1" applyAlignment="1">
      <alignment horizontal="left" vertical="center" wrapText="1"/>
    </xf>
    <xf numFmtId="0" fontId="6" fillId="0" borderId="6" xfId="0" applyFont="1" applyBorder="1" applyAlignment="1">
      <alignment horizontal="center"/>
    </xf>
    <xf numFmtId="0" fontId="6" fillId="0" borderId="6" xfId="0" applyFont="1" applyBorder="1"/>
    <xf numFmtId="0" fontId="14" fillId="0" borderId="2" xfId="0" applyFont="1" applyBorder="1" applyAlignment="1">
      <alignment horizontal="left" wrapText="1"/>
    </xf>
    <xf numFmtId="0" fontId="14" fillId="0" borderId="32" xfId="0" applyFont="1" applyBorder="1" applyAlignment="1">
      <alignment horizontal="left" wrapText="1"/>
    </xf>
    <xf numFmtId="0" fontId="14" fillId="0" borderId="36" xfId="0" applyFont="1" applyBorder="1" applyAlignment="1">
      <alignment horizontal="left" wrapText="1"/>
    </xf>
    <xf numFmtId="0" fontId="14" fillId="0" borderId="9" xfId="0" applyFont="1" applyBorder="1" applyAlignment="1">
      <alignment horizontal="left" wrapText="1"/>
    </xf>
    <xf numFmtId="0" fontId="14" fillId="0" borderId="32" xfId="0" applyFont="1" applyBorder="1" applyAlignment="1">
      <alignment vertical="center"/>
    </xf>
    <xf numFmtId="0" fontId="14" fillId="0" borderId="2" xfId="0" applyFont="1" applyBorder="1" applyAlignment="1">
      <alignment vertical="center"/>
    </xf>
    <xf numFmtId="0" fontId="14" fillId="0" borderId="2" xfId="0" applyFont="1" applyFill="1" applyBorder="1" applyAlignment="1">
      <alignment vertical="center"/>
    </xf>
    <xf numFmtId="0" fontId="14" fillId="0" borderId="36" xfId="0" applyFont="1" applyBorder="1" applyAlignment="1">
      <alignment vertical="center"/>
    </xf>
    <xf numFmtId="0" fontId="14" fillId="0" borderId="36" xfId="0" applyFont="1" applyFill="1" applyBorder="1" applyAlignment="1">
      <alignment vertical="center"/>
    </xf>
    <xf numFmtId="0" fontId="14" fillId="0" borderId="9" xfId="0" applyFont="1" applyBorder="1" applyAlignment="1">
      <alignment vertical="center"/>
    </xf>
    <xf numFmtId="0" fontId="0" fillId="0" borderId="31" xfId="0" applyBorder="1" applyAlignment="1">
      <alignment vertical="center"/>
    </xf>
    <xf numFmtId="0" fontId="0" fillId="0" borderId="0" xfId="0" applyBorder="1" applyAlignment="1">
      <alignment vertical="center"/>
    </xf>
    <xf numFmtId="0" fontId="6" fillId="0" borderId="35"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6" fillId="0" borderId="36" xfId="0" applyFont="1" applyBorder="1" applyAlignment="1">
      <alignment vertical="center"/>
    </xf>
    <xf numFmtId="0" fontId="6" fillId="0" borderId="2" xfId="0" applyFont="1" applyFill="1" applyBorder="1" applyAlignment="1">
      <alignment vertical="center"/>
    </xf>
    <xf numFmtId="0" fontId="6" fillId="0" borderId="0" xfId="0" applyFont="1" applyBorder="1" applyAlignment="1">
      <alignment horizontal="left" wrapText="1"/>
    </xf>
    <xf numFmtId="0" fontId="9" fillId="0" borderId="0" xfId="0" applyFont="1" applyFill="1" applyBorder="1" applyAlignment="1">
      <alignment horizontal="center"/>
    </xf>
    <xf numFmtId="164" fontId="0" fillId="0" borderId="0" xfId="0" applyNumberFormat="1" applyBorder="1" applyAlignment="1">
      <alignment horizontal="center" vertical="center"/>
    </xf>
    <xf numFmtId="0" fontId="9" fillId="5" borderId="17"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0" fillId="5" borderId="29" xfId="0" applyFill="1" applyBorder="1" applyAlignment="1">
      <alignment vertical="center" wrapText="1"/>
    </xf>
    <xf numFmtId="0" fontId="0" fillId="5" borderId="18" xfId="0" applyFill="1" applyBorder="1" applyAlignment="1">
      <alignment vertical="center" wrapText="1"/>
    </xf>
    <xf numFmtId="0" fontId="23" fillId="0" borderId="0" xfId="0" applyFont="1" applyAlignment="1">
      <alignment vertical="center" wrapText="1"/>
    </xf>
    <xf numFmtId="0" fontId="9" fillId="5" borderId="18"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22"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left" vertical="center" wrapText="1"/>
    </xf>
    <xf numFmtId="0" fontId="6"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9"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0" xfId="0" applyFont="1" applyBorder="1" applyAlignment="1"/>
    <xf numFmtId="0" fontId="6" fillId="0" borderId="15" xfId="0" applyFont="1" applyBorder="1" applyAlignment="1">
      <alignment horizontal="center" wrapText="1"/>
    </xf>
    <xf numFmtId="0" fontId="9" fillId="0" borderId="29" xfId="0" quotePrefix="1" applyFont="1" applyBorder="1" applyAlignment="1">
      <alignment horizontal="center" wrapText="1"/>
    </xf>
    <xf numFmtId="0" fontId="9" fillId="0" borderId="49" xfId="0" applyFont="1" applyFill="1" applyBorder="1" applyAlignment="1">
      <alignment horizontal="center" wrapText="1"/>
    </xf>
    <xf numFmtId="0" fontId="9" fillId="0" borderId="40" xfId="0" applyFont="1" applyFill="1" applyBorder="1" applyAlignment="1">
      <alignment horizontal="center" wrapText="1"/>
    </xf>
    <xf numFmtId="0" fontId="9" fillId="0" borderId="35" xfId="0" applyFont="1" applyFill="1" applyBorder="1" applyAlignment="1">
      <alignment horizontal="center" wrapText="1"/>
    </xf>
    <xf numFmtId="0" fontId="9" fillId="0" borderId="22" xfId="0" applyFont="1" applyFill="1" applyBorder="1" applyAlignment="1">
      <alignment horizontal="center" wrapText="1"/>
    </xf>
    <xf numFmtId="0" fontId="9" fillId="0" borderId="25" xfId="0" applyFont="1" applyFill="1" applyBorder="1" applyAlignment="1">
      <alignment horizontal="center" wrapText="1"/>
    </xf>
    <xf numFmtId="0" fontId="9" fillId="0" borderId="21" xfId="0" applyFont="1" applyFill="1" applyBorder="1" applyAlignment="1">
      <alignment horizontal="center" wrapText="1"/>
    </xf>
    <xf numFmtId="0" fontId="2" fillId="6" borderId="60"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5" fillId="0" borderId="21" xfId="0" applyFont="1" applyBorder="1" applyAlignment="1">
      <alignment horizontal="center" vertical="top" wrapText="1"/>
    </xf>
    <xf numFmtId="0" fontId="22" fillId="0" borderId="22" xfId="0" applyFont="1" applyBorder="1" applyAlignment="1">
      <alignment horizontal="justify" vertical="top" wrapText="1"/>
    </xf>
    <xf numFmtId="0" fontId="13" fillId="0" borderId="22" xfId="0" applyFont="1" applyBorder="1" applyAlignment="1">
      <alignment horizontal="center" vertical="top" wrapText="1"/>
    </xf>
    <xf numFmtId="0" fontId="5" fillId="0" borderId="22" xfId="0" applyFont="1" applyBorder="1" applyAlignment="1">
      <alignment horizontal="justify" vertical="top" wrapText="1"/>
    </xf>
    <xf numFmtId="0" fontId="2" fillId="0" borderId="22" xfId="0" quotePrefix="1" applyFont="1" applyBorder="1" applyAlignment="1">
      <alignment horizontal="center" vertical="top" wrapText="1"/>
    </xf>
    <xf numFmtId="2" fontId="0" fillId="0" borderId="0" xfId="0" applyNumberFormat="1" applyAlignment="1">
      <alignment horizontal="center" vertical="center"/>
    </xf>
    <xf numFmtId="0" fontId="13" fillId="0" borderId="22" xfId="0" applyFont="1" applyBorder="1" applyAlignment="1">
      <alignment horizontal="center" vertical="center" wrapText="1"/>
    </xf>
    <xf numFmtId="0" fontId="23" fillId="0" borderId="0" xfId="0" applyFont="1" applyAlignment="1">
      <alignment horizontal="left" wrapText="1"/>
    </xf>
    <xf numFmtId="0" fontId="23" fillId="0" borderId="0" xfId="0" applyFont="1" applyAlignment="1">
      <alignment horizontal="left" vertical="center" wrapText="1"/>
    </xf>
    <xf numFmtId="14" fontId="5" fillId="0" borderId="0" xfId="0" applyNumberFormat="1" applyFont="1"/>
    <xf numFmtId="0" fontId="0" fillId="0" borderId="0" xfId="0" applyAlignment="1"/>
    <xf numFmtId="0" fontId="0" fillId="0" borderId="0" xfId="0" applyAlignment="1">
      <alignment vertical="top"/>
    </xf>
    <xf numFmtId="0" fontId="0" fillId="7" borderId="0" xfId="0" applyFill="1" applyAlignment="1">
      <alignment vertical="top"/>
    </xf>
    <xf numFmtId="0" fontId="0" fillId="7" borderId="0" xfId="0" applyFill="1" applyAlignment="1">
      <alignment horizontal="center" vertical="top"/>
    </xf>
    <xf numFmtId="0" fontId="23" fillId="7" borderId="66" xfId="0" applyFont="1" applyFill="1" applyBorder="1" applyAlignment="1">
      <alignment horizontal="left" vertical="top" wrapText="1"/>
    </xf>
    <xf numFmtId="14" fontId="0" fillId="7" borderId="0" xfId="0" applyNumberFormat="1" applyFill="1" applyAlignment="1">
      <alignment vertical="top"/>
    </xf>
    <xf numFmtId="0" fontId="23" fillId="9" borderId="66" xfId="0" applyFont="1" applyFill="1" applyBorder="1" applyAlignment="1">
      <alignment horizontal="left" vertical="top" wrapText="1"/>
    </xf>
    <xf numFmtId="0" fontId="0" fillId="9" borderId="0" xfId="0" applyFill="1" applyAlignment="1">
      <alignment vertical="top"/>
    </xf>
    <xf numFmtId="0" fontId="0" fillId="9" borderId="0" xfId="0" applyFill="1" applyAlignment="1">
      <alignment horizontal="center" vertical="top"/>
    </xf>
    <xf numFmtId="14" fontId="0" fillId="9" borderId="0" xfId="0" applyNumberFormat="1" applyFill="1" applyAlignment="1">
      <alignment vertical="top"/>
    </xf>
    <xf numFmtId="0" fontId="26" fillId="9" borderId="66" xfId="0" applyFont="1" applyFill="1" applyBorder="1" applyAlignment="1">
      <alignment horizontal="left" vertical="top" wrapText="1"/>
    </xf>
    <xf numFmtId="0" fontId="0" fillId="10" borderId="0" xfId="0" applyFill="1" applyAlignment="1">
      <alignment vertical="top"/>
    </xf>
    <xf numFmtId="0" fontId="6" fillId="10" borderId="0" xfId="0" applyFont="1" applyFill="1" applyAlignment="1">
      <alignment vertical="top"/>
    </xf>
    <xf numFmtId="0" fontId="6" fillId="10" borderId="0" xfId="0" applyFont="1" applyFill="1" applyAlignment="1">
      <alignment horizontal="center" vertical="top"/>
    </xf>
    <xf numFmtId="0" fontId="0" fillId="10" borderId="0" xfId="0" applyFill="1" applyAlignment="1">
      <alignment horizontal="center" vertical="top"/>
    </xf>
    <xf numFmtId="0" fontId="0" fillId="11" borderId="0" xfId="0" applyFill="1" applyAlignment="1">
      <alignment vertical="top"/>
    </xf>
    <xf numFmtId="0" fontId="0" fillId="11" borderId="0" xfId="0" applyFill="1" applyAlignment="1">
      <alignment horizontal="center" vertical="top"/>
    </xf>
    <xf numFmtId="1" fontId="0" fillId="9" borderId="0" xfId="0" applyNumberFormat="1" applyFill="1" applyAlignment="1">
      <alignment vertical="top"/>
    </xf>
    <xf numFmtId="1" fontId="0" fillId="7" borderId="0" xfId="0" applyNumberFormat="1" applyFill="1" applyAlignment="1">
      <alignment vertical="top"/>
    </xf>
    <xf numFmtId="0" fontId="6" fillId="0" borderId="0" xfId="0" applyFont="1" applyAlignment="1">
      <alignment horizontal="left" vertical="center" wrapText="1"/>
    </xf>
    <xf numFmtId="0" fontId="6" fillId="0" borderId="0" xfId="0" applyFont="1" applyAlignment="1">
      <alignment horizontal="left" wrapText="1"/>
    </xf>
    <xf numFmtId="0" fontId="6" fillId="0" borderId="2" xfId="0" applyFont="1" applyBorder="1" applyAlignment="1">
      <alignment horizontal="left" wrapText="1"/>
    </xf>
    <xf numFmtId="0" fontId="6" fillId="0" borderId="9" xfId="0" applyFont="1" applyBorder="1" applyAlignment="1">
      <alignment horizontal="left" wrapText="1"/>
    </xf>
    <xf numFmtId="0" fontId="6" fillId="0" borderId="0" xfId="0" applyFont="1" applyAlignment="1">
      <alignment horizontal="left" vertical="center"/>
    </xf>
    <xf numFmtId="0" fontId="6" fillId="0" borderId="36" xfId="0" applyFont="1" applyBorder="1" applyAlignment="1">
      <alignment horizontal="left" wrapText="1"/>
    </xf>
    <xf numFmtId="0" fontId="6" fillId="0" borderId="31" xfId="0" applyFont="1" applyBorder="1" applyAlignment="1">
      <alignment horizontal="left" wrapText="1"/>
    </xf>
    <xf numFmtId="0" fontId="23" fillId="0" borderId="0" xfId="0" applyFont="1" applyAlignment="1">
      <alignment horizontal="left" vertical="top" wrapText="1"/>
    </xf>
    <xf numFmtId="0" fontId="29" fillId="0" borderId="68" xfId="0" applyFont="1" applyBorder="1" applyAlignment="1">
      <alignment vertical="top"/>
    </xf>
    <xf numFmtId="0" fontId="29" fillId="0" borderId="68" xfId="0" applyFont="1" applyBorder="1" applyAlignment="1">
      <alignment horizontal="right" vertical="top"/>
    </xf>
    <xf numFmtId="0" fontId="6" fillId="0" borderId="0" xfId="0" applyFont="1" applyAlignment="1">
      <alignment vertical="top"/>
    </xf>
    <xf numFmtId="0" fontId="2" fillId="6" borderId="60" xfId="0" applyFont="1" applyFill="1" applyBorder="1" applyAlignment="1">
      <alignment horizontal="center" vertical="top" wrapText="1"/>
    </xf>
    <xf numFmtId="0" fontId="2" fillId="6" borderId="61" xfId="0" applyFont="1" applyFill="1" applyBorder="1"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24" fillId="8" borderId="66" xfId="0" applyFont="1" applyFill="1" applyBorder="1" applyAlignment="1">
      <alignment horizontal="center" vertical="top" wrapText="1"/>
    </xf>
    <xf numFmtId="0" fontId="24" fillId="8" borderId="67" xfId="0" applyFont="1" applyFill="1" applyBorder="1" applyAlignment="1">
      <alignment horizontal="center" vertical="top" wrapText="1"/>
    </xf>
    <xf numFmtId="0" fontId="23" fillId="10" borderId="66" xfId="0" applyFont="1" applyFill="1" applyBorder="1" applyAlignment="1">
      <alignment horizontal="left" vertical="top" wrapText="1"/>
    </xf>
    <xf numFmtId="14" fontId="0" fillId="10" borderId="0" xfId="0" applyNumberFormat="1" applyFill="1" applyAlignment="1">
      <alignment vertical="top"/>
    </xf>
    <xf numFmtId="0" fontId="22" fillId="0" borderId="0" xfId="0" applyFont="1" applyBorder="1" applyAlignment="1">
      <alignment horizontal="left" vertical="top" wrapText="1"/>
    </xf>
    <xf numFmtId="0" fontId="5" fillId="0" borderId="0" xfId="0" applyFont="1" applyBorder="1" applyAlignment="1">
      <alignment horizontal="left" vertical="top" wrapText="1"/>
    </xf>
    <xf numFmtId="0" fontId="26" fillId="7" borderId="66" xfId="0" applyFont="1" applyFill="1" applyBorder="1" applyAlignment="1">
      <alignment horizontal="left" vertical="top" wrapText="1"/>
    </xf>
    <xf numFmtId="0" fontId="25" fillId="0" borderId="0" xfId="0" applyFont="1" applyAlignment="1">
      <alignment vertical="top" wrapText="1"/>
    </xf>
    <xf numFmtId="2" fontId="0" fillId="7" borderId="0" xfId="0" applyNumberFormat="1" applyFill="1" applyAlignment="1">
      <alignment vertical="top"/>
    </xf>
    <xf numFmtId="0" fontId="0" fillId="10" borderId="0" xfId="0" applyFill="1" applyAlignment="1"/>
    <xf numFmtId="0" fontId="6" fillId="0" borderId="2" xfId="0" applyFont="1" applyBorder="1" applyAlignment="1">
      <alignment horizontal="center" vertical="center"/>
    </xf>
    <xf numFmtId="0" fontId="0" fillId="0" borderId="0" xfId="0" applyAlignment="1">
      <alignment horizontal="center"/>
    </xf>
    <xf numFmtId="0" fontId="6"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center"/>
    </xf>
    <xf numFmtId="0" fontId="0" fillId="0" borderId="0" xfId="0" applyAlignment="1">
      <alignment horizontal="center" vertical="center"/>
    </xf>
    <xf numFmtId="0" fontId="13" fillId="0" borderId="23" xfId="0" applyFont="1" applyBorder="1" applyAlignment="1">
      <alignment horizontal="center" vertical="top" wrapText="1"/>
    </xf>
    <xf numFmtId="0" fontId="13" fillId="0" borderId="19" xfId="0" applyFont="1" applyBorder="1" applyAlignment="1">
      <alignment horizontal="center" vertical="top" wrapText="1"/>
    </xf>
    <xf numFmtId="0" fontId="13" fillId="0" borderId="23" xfId="0" applyFont="1" applyBorder="1" applyAlignment="1">
      <alignment horizontal="justify" vertical="top" wrapText="1"/>
    </xf>
    <xf numFmtId="0" fontId="13" fillId="0" borderId="20" xfId="0" applyFont="1" applyBorder="1" applyAlignment="1">
      <alignment horizontal="justify" vertical="top" wrapText="1"/>
    </xf>
    <xf numFmtId="0" fontId="13" fillId="0" borderId="19" xfId="0" applyFont="1" applyBorder="1" applyAlignment="1">
      <alignment horizontal="justify" vertical="top" wrapText="1"/>
    </xf>
    <xf numFmtId="0" fontId="3" fillId="0" borderId="11" xfId="0" applyFont="1" applyBorder="1" applyAlignment="1">
      <alignment horizontal="left"/>
    </xf>
    <xf numFmtId="0" fontId="3" fillId="0" borderId="12" xfId="0" applyFont="1" applyBorder="1" applyAlignment="1">
      <alignment horizontal="left"/>
    </xf>
    <xf numFmtId="0" fontId="3" fillId="0" borderId="10" xfId="0" applyFont="1" applyBorder="1" applyAlignment="1">
      <alignment horizontal="left"/>
    </xf>
    <xf numFmtId="0" fontId="3" fillId="0" borderId="2" xfId="0" applyFont="1" applyBorder="1" applyAlignment="1">
      <alignment horizontal="left"/>
    </xf>
    <xf numFmtId="0" fontId="8" fillId="0" borderId="0" xfId="0" applyFont="1" applyAlignment="1">
      <alignment horizontal="center"/>
    </xf>
    <xf numFmtId="0" fontId="3" fillId="0" borderId="9" xfId="0" applyFont="1" applyBorder="1" applyAlignment="1">
      <alignment horizontal="left"/>
    </xf>
    <xf numFmtId="0" fontId="2" fillId="0" borderId="0" xfId="0" applyFont="1" applyAlignment="1">
      <alignment horizont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32" xfId="0" applyFont="1" applyBorder="1" applyAlignment="1">
      <alignment horizontal="center" vertical="center"/>
    </xf>
    <xf numFmtId="0" fontId="6" fillId="0" borderId="2" xfId="0" applyFont="1" applyBorder="1" applyAlignment="1">
      <alignment horizontal="center" vertical="center"/>
    </xf>
    <xf numFmtId="0" fontId="6" fillId="0" borderId="45" xfId="0" applyFont="1" applyBorder="1" applyAlignment="1">
      <alignment horizontal="center" vertical="center"/>
    </xf>
    <xf numFmtId="0" fontId="6" fillId="0" borderId="36"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2" fillId="5" borderId="24"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25" xfId="0" quotePrefix="1" applyFont="1" applyBorder="1" applyAlignment="1">
      <alignment horizontal="center" vertical="center" wrapText="1"/>
    </xf>
    <xf numFmtId="0" fontId="2" fillId="0" borderId="22" xfId="0" quotePrefix="1" applyFont="1" applyBorder="1" applyAlignment="1">
      <alignment horizontal="center" vertical="center" wrapText="1"/>
    </xf>
    <xf numFmtId="0" fontId="2" fillId="5" borderId="41"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0" borderId="49" xfId="0" quotePrefix="1" applyFont="1" applyBorder="1" applyAlignment="1">
      <alignment horizontal="center" vertical="center" wrapText="1"/>
    </xf>
    <xf numFmtId="0" fontId="2" fillId="0" borderId="40" xfId="0" quotePrefix="1" applyFont="1" applyBorder="1" applyAlignment="1">
      <alignment horizontal="center" vertical="center" wrapText="1"/>
    </xf>
    <xf numFmtId="0" fontId="2" fillId="5" borderId="54"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6" fillId="0" borderId="38" xfId="0" applyFont="1" applyBorder="1" applyAlignment="1">
      <alignment horizontal="center" wrapText="1"/>
    </xf>
    <xf numFmtId="0" fontId="6" fillId="0" borderId="40" xfId="0" applyFont="1" applyBorder="1" applyAlignment="1">
      <alignment horizontal="center" wrapText="1"/>
    </xf>
    <xf numFmtId="0" fontId="6" fillId="0" borderId="23" xfId="0" applyFont="1" applyBorder="1" applyAlignment="1">
      <alignment horizontal="center" wrapText="1"/>
    </xf>
    <xf numFmtId="0" fontId="0" fillId="0" borderId="20" xfId="0" applyBorder="1" applyAlignment="1">
      <alignment horizontal="center" wrapText="1"/>
    </xf>
    <xf numFmtId="0" fontId="0" fillId="0" borderId="19" xfId="0" applyBorder="1" applyAlignment="1">
      <alignment horizontal="center" wrapText="1"/>
    </xf>
    <xf numFmtId="0" fontId="0" fillId="0" borderId="29" xfId="0" applyBorder="1" applyAlignment="1">
      <alignment horizontal="center" vertical="center"/>
    </xf>
    <xf numFmtId="0" fontId="0" fillId="0" borderId="22" xfId="0" applyBorder="1" applyAlignment="1">
      <alignment horizontal="center" vertical="center"/>
    </xf>
    <xf numFmtId="0" fontId="6" fillId="0" borderId="23" xfId="0" applyFont="1" applyBorder="1" applyAlignment="1">
      <alignment horizontal="center" vertical="center" wrapText="1"/>
    </xf>
    <xf numFmtId="0" fontId="6" fillId="0" borderId="19" xfId="0" applyFont="1" applyBorder="1" applyAlignment="1">
      <alignment horizontal="center" vertical="center" wrapText="1"/>
    </xf>
    <xf numFmtId="164" fontId="0" fillId="0" borderId="29" xfId="0" applyNumberFormat="1" applyBorder="1" applyAlignment="1">
      <alignment horizontal="center" vertical="center"/>
    </xf>
    <xf numFmtId="164" fontId="0" fillId="0" borderId="22" xfId="0" applyNumberFormat="1" applyBorder="1" applyAlignment="1">
      <alignment horizontal="center" vertical="center"/>
    </xf>
    <xf numFmtId="0" fontId="9" fillId="5" borderId="15"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23" fillId="0" borderId="34" xfId="0" applyFont="1" applyBorder="1" applyAlignment="1">
      <alignment vertical="center" wrapText="1"/>
    </xf>
    <xf numFmtId="0" fontId="9" fillId="5" borderId="64"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1" xfId="0" applyFont="1" applyBorder="1" applyAlignment="1">
      <alignment horizontal="center" vertical="center" wrapText="1"/>
    </xf>
    <xf numFmtId="0" fontId="9" fillId="5" borderId="24"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63" xfId="0" applyFont="1" applyFill="1" applyBorder="1" applyAlignment="1">
      <alignment horizontal="center" vertical="center" wrapText="1"/>
    </xf>
    <xf numFmtId="0" fontId="9" fillId="5" borderId="6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0" fillId="5" borderId="25" xfId="0" applyFill="1" applyBorder="1" applyAlignment="1">
      <alignment vertical="center" wrapText="1"/>
    </xf>
    <xf numFmtId="0" fontId="0" fillId="5" borderId="22" xfId="0" applyFill="1" applyBorder="1" applyAlignment="1">
      <alignment vertical="center" wrapText="1"/>
    </xf>
    <xf numFmtId="0" fontId="0" fillId="0" borderId="0" xfId="0" applyAlignment="1">
      <alignment horizontal="center"/>
    </xf>
    <xf numFmtId="0" fontId="6" fillId="0" borderId="58" xfId="0" applyFont="1" applyBorder="1" applyAlignment="1">
      <alignment horizontal="center" vertical="center"/>
    </xf>
    <xf numFmtId="0" fontId="6" fillId="0" borderId="6"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37" xfId="0" applyFont="1" applyBorder="1" applyAlignment="1">
      <alignment horizontal="center" vertical="center"/>
    </xf>
    <xf numFmtId="0" fontId="2" fillId="0" borderId="2"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center"/>
    </xf>
    <xf numFmtId="0" fontId="2" fillId="0" borderId="11" xfId="0" applyFont="1" applyBorder="1" applyAlignment="1">
      <alignment horizontal="right"/>
    </xf>
    <xf numFmtId="0" fontId="2" fillId="0" borderId="12" xfId="0" applyFont="1" applyBorder="1" applyAlignment="1">
      <alignment horizontal="right"/>
    </xf>
    <xf numFmtId="0" fontId="2" fillId="0" borderId="10" xfId="0" applyFont="1" applyBorder="1" applyAlignment="1">
      <alignment horizontal="right"/>
    </xf>
    <xf numFmtId="0" fontId="2" fillId="0" borderId="12" xfId="0" applyFont="1" applyFill="1" applyBorder="1" applyAlignment="1">
      <alignment horizontal="center"/>
    </xf>
    <xf numFmtId="0" fontId="2" fillId="0" borderId="10" xfId="0" applyFont="1" applyFill="1" applyBorder="1" applyAlignment="1">
      <alignment horizontal="center"/>
    </xf>
    <xf numFmtId="0" fontId="2" fillId="6" borderId="17"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6" borderId="15"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6" fillId="0" borderId="2" xfId="0" applyFont="1" applyBorder="1" applyAlignment="1">
      <alignment horizontal="left" vertical="center" wrapText="1"/>
    </xf>
    <xf numFmtId="0" fontId="31" fillId="0" borderId="2" xfId="0" applyFont="1" applyBorder="1" applyAlignment="1">
      <alignment horizontal="left" vertical="center" wrapText="1"/>
    </xf>
    <xf numFmtId="0" fontId="2" fillId="12" borderId="19"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2" fillId="12" borderId="30"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17"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1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5" xfId="0" applyFont="1" applyBorder="1" applyAlignment="1">
      <alignment horizontal="left" vertical="center" wrapText="1"/>
    </xf>
    <xf numFmtId="0" fontId="6" fillId="0" borderId="30" xfId="0" applyFont="1" applyBorder="1" applyAlignment="1">
      <alignment horizontal="left" vertical="center" wrapText="1"/>
    </xf>
    <xf numFmtId="0" fontId="6" fillId="0" borderId="21" xfId="0" applyFont="1" applyBorder="1" applyAlignment="1">
      <alignment horizontal="left" vertical="center" wrapText="1"/>
    </xf>
    <xf numFmtId="0" fontId="31" fillId="0" borderId="15" xfId="0" applyFont="1" applyBorder="1" applyAlignment="1">
      <alignment horizontal="left" vertical="center" wrapText="1"/>
    </xf>
    <xf numFmtId="0" fontId="31" fillId="0" borderId="21" xfId="0" applyFont="1" applyBorder="1" applyAlignment="1">
      <alignment horizontal="left" vertical="center" wrapText="1"/>
    </xf>
    <xf numFmtId="0" fontId="2" fillId="0" borderId="30" xfId="0" quotePrefix="1" applyFont="1" applyBorder="1" applyAlignment="1">
      <alignment horizontal="center" vertical="center" wrapText="1"/>
    </xf>
    <xf numFmtId="0" fontId="31" fillId="0" borderId="2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Fill="1" applyBorder="1" applyAlignment="1">
      <alignment horizontal="center" vertical="center" wrapText="1"/>
    </xf>
    <xf numFmtId="0" fontId="32" fillId="0" borderId="2" xfId="0" applyFont="1" applyBorder="1" applyAlignment="1">
      <alignment vertical="center" wrapText="1"/>
    </xf>
    <xf numFmtId="0" fontId="31" fillId="0" borderId="2" xfId="0" applyFont="1" applyBorder="1" applyAlignment="1">
      <alignment vertical="center" wrapText="1"/>
    </xf>
    <xf numFmtId="14" fontId="30" fillId="0" borderId="2" xfId="0" applyNumberFormat="1" applyFont="1" applyBorder="1" applyAlignment="1">
      <alignment horizontal="center" vertical="center"/>
    </xf>
    <xf numFmtId="0" fontId="0" fillId="0" borderId="2" xfId="0" applyBorder="1" applyAlignment="1">
      <alignment wrapText="1"/>
    </xf>
    <xf numFmtId="15" fontId="6" fillId="0" borderId="2" xfId="0" applyNumberFormat="1" applyFont="1" applyBorder="1" applyAlignment="1">
      <alignment vertical="center"/>
    </xf>
    <xf numFmtId="0" fontId="13" fillId="0" borderId="22" xfId="0" applyFont="1" applyBorder="1" applyAlignment="1">
      <alignment horizontal="justify" vertical="center" wrapText="1"/>
    </xf>
    <xf numFmtId="0" fontId="6" fillId="0" borderId="22" xfId="0" applyFont="1" applyBorder="1" applyAlignment="1">
      <alignment horizontal="justify" vertical="center" wrapText="1"/>
    </xf>
    <xf numFmtId="0" fontId="32" fillId="0" borderId="22" xfId="0" applyFont="1" applyBorder="1" applyAlignment="1">
      <alignment horizontal="left" vertical="center" wrapText="1"/>
    </xf>
    <xf numFmtId="15" fontId="6" fillId="0" borderId="22" xfId="0" applyNumberFormat="1" applyFont="1" applyBorder="1" applyAlignment="1">
      <alignment horizontal="right" vertical="center" wrapText="1"/>
    </xf>
    <xf numFmtId="0" fontId="6" fillId="0" borderId="22" xfId="0" applyFont="1" applyBorder="1" applyAlignment="1">
      <alignment horizontal="right" vertical="center" wrapText="1"/>
    </xf>
    <xf numFmtId="14" fontId="30" fillId="0" borderId="15" xfId="0" applyNumberFormat="1" applyFont="1" applyBorder="1" applyAlignment="1">
      <alignment horizontal="center" vertical="center" wrapText="1"/>
    </xf>
    <xf numFmtId="14" fontId="30" fillId="0" borderId="30" xfId="0" applyNumberFormat="1" applyFont="1" applyBorder="1" applyAlignment="1">
      <alignment horizontal="center" vertical="center" wrapText="1"/>
    </xf>
    <xf numFmtId="14" fontId="30" fillId="0" borderId="21" xfId="0" applyNumberFormat="1" applyFont="1" applyBorder="1" applyAlignment="1">
      <alignment horizontal="center" vertical="center" wrapText="1"/>
    </xf>
    <xf numFmtId="0" fontId="6" fillId="0" borderId="15" xfId="0" applyFont="1" applyBorder="1" applyAlignment="1">
      <alignment horizontal="justify" vertical="center" wrapText="1"/>
    </xf>
    <xf numFmtId="0" fontId="6" fillId="0" borderId="30" xfId="0" applyFont="1" applyBorder="1" applyAlignment="1">
      <alignment horizontal="justify" vertical="center" wrapText="1"/>
    </xf>
    <xf numFmtId="0" fontId="6" fillId="0" borderId="21" xfId="0" applyFont="1" applyBorder="1" applyAlignment="1">
      <alignment horizontal="justify" vertical="center" wrapText="1"/>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12700</xdr:colOff>
      <xdr:row>0</xdr:row>
      <xdr:rowOff>0</xdr:rowOff>
    </xdr:from>
    <xdr:to>
      <xdr:col>4</xdr:col>
      <xdr:colOff>381000</xdr:colOff>
      <xdr:row>3</xdr:row>
      <xdr:rowOff>139700</xdr:rowOff>
    </xdr:to>
    <xdr:pic>
      <xdr:nvPicPr>
        <xdr:cNvPr id="7531"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50" y="0"/>
          <a:ext cx="73660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425450</xdr:colOff>
      <xdr:row>0</xdr:row>
      <xdr:rowOff>0</xdr:rowOff>
    </xdr:from>
    <xdr:to>
      <xdr:col>5</xdr:col>
      <xdr:colOff>1822435</xdr:colOff>
      <xdr:row>4</xdr:row>
      <xdr:rowOff>0</xdr:rowOff>
    </xdr:to>
    <xdr:sp macro="" textlink="">
      <xdr:nvSpPr>
        <xdr:cNvPr id="3" name="Text Box 4"/>
        <xdr:cNvSpPr txBox="1">
          <a:spLocks noChangeArrowheads="1"/>
        </xdr:cNvSpPr>
      </xdr:nvSpPr>
      <xdr:spPr bwMode="auto">
        <a:xfrm>
          <a:off x="984250" y="0"/>
          <a:ext cx="2790891" cy="647700"/>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en-US" sz="1100" b="1" i="0" strike="noStrike">
              <a:solidFill>
                <a:srgbClr val="000000"/>
              </a:solidFill>
              <a:latin typeface="Agency FB"/>
            </a:rPr>
            <a:t>Program Studi Teknik Elektro</a:t>
          </a:r>
          <a:endParaRPr lang="en-US" sz="1100" b="1" i="0" strike="noStrike">
            <a:solidFill>
              <a:srgbClr val="000000"/>
            </a:solidFill>
            <a:latin typeface="Times New Roman"/>
            <a:cs typeface="Times New Roman"/>
          </a:endParaRPr>
        </a:p>
        <a:p>
          <a:pPr algn="l" rtl="0">
            <a:defRPr sz="1000"/>
          </a:pPr>
          <a:r>
            <a:rPr lang="en-US" sz="1100" b="1" i="0" strike="noStrike">
              <a:solidFill>
                <a:srgbClr val="000000"/>
              </a:solidFill>
              <a:latin typeface="Agency FB"/>
            </a:rPr>
            <a:t>Fakultas Teknik</a:t>
          </a:r>
          <a:endParaRPr lang="en-US" sz="1100" b="1" i="0" strike="noStrike">
            <a:solidFill>
              <a:srgbClr val="000000"/>
            </a:solidFill>
            <a:latin typeface="Times New Roman"/>
            <a:cs typeface="Times New Roman"/>
          </a:endParaRPr>
        </a:p>
        <a:p>
          <a:pPr algn="l" rtl="0">
            <a:lnSpc>
              <a:spcPts val="1200"/>
            </a:lnSpc>
            <a:defRPr sz="1000"/>
          </a:pPr>
          <a:r>
            <a:rPr lang="en-US" sz="1100" b="1" i="0" u="sng" strike="noStrike">
              <a:solidFill>
                <a:srgbClr val="000000"/>
              </a:solidFill>
              <a:latin typeface="Agency FB"/>
            </a:rPr>
            <a:t>Universitas Tridinanti Palembang</a:t>
          </a:r>
          <a:endParaRPr lang="en-US" sz="1100" b="1" i="0" strike="noStrike">
            <a:solidFill>
              <a:srgbClr val="000000"/>
            </a:solidFill>
            <a:latin typeface="Times New Roman"/>
            <a:cs typeface="Times New Roman"/>
          </a:endParaRPr>
        </a:p>
        <a:p>
          <a:pPr algn="l" rtl="0">
            <a:lnSpc>
              <a:spcPts val="1100"/>
            </a:lnSpc>
            <a:defRPr sz="1000"/>
          </a:pPr>
          <a:r>
            <a:rPr lang="en-US" sz="1100" b="1" i="0" strike="noStrike">
              <a:solidFill>
                <a:srgbClr val="000000"/>
              </a:solidFill>
              <a:latin typeface="Agency FB"/>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J86"/>
  <sheetViews>
    <sheetView tabSelected="1" topLeftCell="A84" workbookViewId="0">
      <selection activeCell="C55" sqref="C55"/>
    </sheetView>
  </sheetViews>
  <sheetFormatPr defaultRowHeight="12.5" x14ac:dyDescent="0.25"/>
  <cols>
    <col min="2" max="2" width="4.6328125" customWidth="1"/>
    <col min="3" max="3" width="16.08984375" customWidth="1"/>
    <col min="4" max="4" width="35.7265625" customWidth="1"/>
    <col min="5" max="5" width="22.1796875" customWidth="1"/>
    <col min="6" max="6" width="15.54296875" customWidth="1"/>
    <col min="7" max="7" width="7.90625" customWidth="1"/>
    <col min="8" max="8" width="7.08984375" customWidth="1"/>
    <col min="9" max="9" width="8.7265625" customWidth="1"/>
  </cols>
  <sheetData>
    <row r="6" spans="2:9" ht="13" thickBot="1" x14ac:dyDescent="0.3"/>
    <row r="7" spans="2:9" ht="13.5" thickBot="1" x14ac:dyDescent="0.3">
      <c r="B7" s="462" t="s">
        <v>361</v>
      </c>
      <c r="C7" s="462" t="s">
        <v>727</v>
      </c>
      <c r="D7" s="462" t="s">
        <v>728</v>
      </c>
      <c r="E7" s="462" t="s">
        <v>729</v>
      </c>
      <c r="F7" s="460" t="s">
        <v>730</v>
      </c>
      <c r="G7" s="467" t="s">
        <v>733</v>
      </c>
      <c r="H7" s="466"/>
      <c r="I7" s="465"/>
    </row>
    <row r="8" spans="2:9" ht="13.5" thickBot="1" x14ac:dyDescent="0.3">
      <c r="B8" s="463"/>
      <c r="C8" s="463"/>
      <c r="D8" s="463"/>
      <c r="E8" s="463"/>
      <c r="F8" s="461" t="s">
        <v>731</v>
      </c>
      <c r="G8" s="468"/>
      <c r="H8" s="469"/>
      <c r="I8" s="470"/>
    </row>
    <row r="9" spans="2:9" ht="26.5" thickBot="1" x14ac:dyDescent="0.3">
      <c r="B9" s="464"/>
      <c r="C9" s="464"/>
      <c r="D9" s="464"/>
      <c r="E9" s="464"/>
      <c r="F9" s="461" t="s">
        <v>732</v>
      </c>
      <c r="G9" s="461" t="s">
        <v>734</v>
      </c>
      <c r="H9" s="461" t="s">
        <v>735</v>
      </c>
      <c r="I9" s="461" t="s">
        <v>736</v>
      </c>
    </row>
    <row r="10" spans="2:9" ht="13" x14ac:dyDescent="0.25">
      <c r="B10" s="480" t="s">
        <v>320</v>
      </c>
      <c r="C10" s="480" t="s">
        <v>321</v>
      </c>
      <c r="D10" s="480" t="s">
        <v>322</v>
      </c>
      <c r="E10" s="480" t="s">
        <v>323</v>
      </c>
      <c r="F10" s="480" t="s">
        <v>371</v>
      </c>
      <c r="G10" s="480" t="s">
        <v>372</v>
      </c>
      <c r="H10" s="480" t="s">
        <v>374</v>
      </c>
      <c r="I10" s="480" t="s">
        <v>790</v>
      </c>
    </row>
    <row r="11" spans="2:9" ht="37.5" x14ac:dyDescent="0.25">
      <c r="B11" s="482">
        <v>1</v>
      </c>
      <c r="C11" s="483" t="s">
        <v>717</v>
      </c>
      <c r="D11" s="260" t="s">
        <v>347</v>
      </c>
      <c r="E11" s="458" t="s">
        <v>718</v>
      </c>
      <c r="F11" s="482" t="s">
        <v>719</v>
      </c>
      <c r="G11" s="347"/>
      <c r="H11" s="347"/>
      <c r="I11" s="347" t="s">
        <v>722</v>
      </c>
    </row>
    <row r="12" spans="2:9" ht="37.5" x14ac:dyDescent="0.25">
      <c r="B12" s="484">
        <v>2</v>
      </c>
      <c r="C12" s="483" t="s">
        <v>788</v>
      </c>
      <c r="D12" s="485" t="s">
        <v>345</v>
      </c>
      <c r="E12" s="458" t="s">
        <v>771</v>
      </c>
      <c r="F12" s="482" t="s">
        <v>789</v>
      </c>
      <c r="G12" s="347"/>
      <c r="H12" s="347"/>
      <c r="I12" s="347"/>
    </row>
    <row r="13" spans="2:9" ht="37.5" x14ac:dyDescent="0.25">
      <c r="B13" s="482">
        <v>3</v>
      </c>
      <c r="C13" s="486" t="s">
        <v>770</v>
      </c>
      <c r="D13" s="485" t="s">
        <v>339</v>
      </c>
      <c r="E13" s="458" t="s">
        <v>771</v>
      </c>
      <c r="F13" s="347" t="s">
        <v>791</v>
      </c>
      <c r="G13" s="348"/>
      <c r="H13" s="347" t="s">
        <v>722</v>
      </c>
      <c r="I13" s="347"/>
    </row>
    <row r="14" spans="2:9" ht="37.5" x14ac:dyDescent="0.25">
      <c r="B14" s="484">
        <v>4</v>
      </c>
      <c r="C14" s="486" t="s">
        <v>723</v>
      </c>
      <c r="D14" s="260" t="s">
        <v>347</v>
      </c>
      <c r="E14" s="458" t="s">
        <v>771</v>
      </c>
      <c r="F14" s="347" t="s">
        <v>791</v>
      </c>
      <c r="G14" s="348"/>
      <c r="H14" s="347" t="s">
        <v>722</v>
      </c>
      <c r="I14" s="347"/>
    </row>
    <row r="15" spans="2:9" x14ac:dyDescent="0.25">
      <c r="B15" s="484"/>
      <c r="C15" s="486"/>
      <c r="D15" s="260"/>
      <c r="E15" s="458"/>
      <c r="F15" s="347"/>
      <c r="G15" s="348"/>
      <c r="H15" s="347"/>
      <c r="I15" s="347"/>
    </row>
    <row r="16" spans="2:9" x14ac:dyDescent="0.25">
      <c r="B16" s="484"/>
      <c r="C16" s="486"/>
      <c r="D16" s="260"/>
      <c r="E16" s="458"/>
      <c r="F16" s="347"/>
      <c r="G16" s="348"/>
      <c r="H16" s="347"/>
      <c r="I16" s="347"/>
    </row>
    <row r="17" spans="2:10" ht="37.5" x14ac:dyDescent="0.25">
      <c r="B17" s="482">
        <v>5</v>
      </c>
      <c r="C17" s="483" t="s">
        <v>724</v>
      </c>
      <c r="D17" s="485" t="s">
        <v>725</v>
      </c>
      <c r="E17" s="458" t="s">
        <v>750</v>
      </c>
      <c r="F17" s="487">
        <v>43101</v>
      </c>
      <c r="G17" s="54"/>
      <c r="H17" s="54"/>
      <c r="I17" s="54"/>
    </row>
    <row r="18" spans="2:10" ht="50" x14ac:dyDescent="0.25">
      <c r="B18" s="484">
        <v>6</v>
      </c>
      <c r="C18" s="486" t="s">
        <v>768</v>
      </c>
      <c r="D18" s="485" t="s">
        <v>345</v>
      </c>
      <c r="E18" s="458" t="s">
        <v>769</v>
      </c>
      <c r="F18" s="260" t="s">
        <v>747</v>
      </c>
      <c r="G18" s="348"/>
      <c r="H18" s="347" t="s">
        <v>722</v>
      </c>
      <c r="I18" s="347"/>
      <c r="J18" s="260" t="s">
        <v>746</v>
      </c>
    </row>
    <row r="19" spans="2:10" ht="37.5" x14ac:dyDescent="0.25">
      <c r="B19" s="482">
        <v>7</v>
      </c>
      <c r="C19" s="483" t="s">
        <v>748</v>
      </c>
      <c r="D19" s="483" t="s">
        <v>346</v>
      </c>
      <c r="E19" s="458" t="s">
        <v>777</v>
      </c>
      <c r="F19" s="483" t="s">
        <v>792</v>
      </c>
      <c r="G19" s="347"/>
      <c r="H19" s="347" t="s">
        <v>722</v>
      </c>
      <c r="I19" s="347"/>
    </row>
    <row r="20" spans="2:10" ht="50" x14ac:dyDescent="0.25">
      <c r="B20" s="484">
        <v>8</v>
      </c>
      <c r="C20" s="483" t="s">
        <v>760</v>
      </c>
      <c r="D20" s="260" t="s">
        <v>347</v>
      </c>
      <c r="E20" s="458" t="s">
        <v>761</v>
      </c>
      <c r="F20" s="260" t="s">
        <v>743</v>
      </c>
      <c r="G20" s="348"/>
      <c r="H20" s="347" t="s">
        <v>722</v>
      </c>
      <c r="I20" s="347"/>
    </row>
    <row r="21" spans="2:10" ht="50" x14ac:dyDescent="0.25">
      <c r="B21" s="482">
        <v>9</v>
      </c>
      <c r="C21" s="483" t="s">
        <v>762</v>
      </c>
      <c r="D21" s="485" t="s">
        <v>343</v>
      </c>
      <c r="E21" s="458" t="s">
        <v>763</v>
      </c>
      <c r="F21" s="260" t="s">
        <v>743</v>
      </c>
      <c r="G21" s="348"/>
      <c r="H21" s="347" t="s">
        <v>722</v>
      </c>
      <c r="I21" s="347"/>
    </row>
    <row r="22" spans="2:10" ht="25" x14ac:dyDescent="0.25">
      <c r="B22" s="484">
        <v>10</v>
      </c>
      <c r="C22" s="260" t="s">
        <v>781</v>
      </c>
      <c r="D22" s="483" t="s">
        <v>346</v>
      </c>
      <c r="E22" s="458" t="s">
        <v>782</v>
      </c>
      <c r="F22" s="483" t="s">
        <v>783</v>
      </c>
      <c r="G22" s="347"/>
      <c r="H22" s="347" t="s">
        <v>722</v>
      </c>
      <c r="I22" s="347"/>
    </row>
    <row r="23" spans="2:10" ht="25" x14ac:dyDescent="0.25">
      <c r="B23" s="482">
        <v>11</v>
      </c>
      <c r="C23" s="483" t="s">
        <v>751</v>
      </c>
      <c r="D23" s="483" t="s">
        <v>726</v>
      </c>
      <c r="E23" s="458" t="s">
        <v>752</v>
      </c>
      <c r="F23" s="260" t="s">
        <v>737</v>
      </c>
      <c r="G23" s="348"/>
      <c r="H23" s="347" t="s">
        <v>722</v>
      </c>
      <c r="I23" s="347"/>
    </row>
    <row r="24" spans="2:10" ht="25" x14ac:dyDescent="0.25">
      <c r="B24" s="484">
        <v>12</v>
      </c>
      <c r="C24" s="486" t="s">
        <v>764</v>
      </c>
      <c r="D24" s="485" t="s">
        <v>345</v>
      </c>
      <c r="E24" s="458" t="s">
        <v>765</v>
      </c>
      <c r="F24" s="260" t="s">
        <v>744</v>
      </c>
      <c r="G24" s="348"/>
      <c r="H24" s="347" t="s">
        <v>722</v>
      </c>
      <c r="I24" s="347"/>
      <c r="J24" s="260" t="s">
        <v>746</v>
      </c>
    </row>
    <row r="25" spans="2:10" ht="25" x14ac:dyDescent="0.25">
      <c r="B25" s="482">
        <v>13</v>
      </c>
      <c r="C25" s="486" t="s">
        <v>766</v>
      </c>
      <c r="D25" s="483" t="s">
        <v>745</v>
      </c>
      <c r="E25" s="458" t="s">
        <v>765</v>
      </c>
      <c r="F25" s="260" t="s">
        <v>744</v>
      </c>
      <c r="G25" s="348"/>
      <c r="H25" s="347" t="s">
        <v>722</v>
      </c>
      <c r="I25" s="347"/>
      <c r="J25" s="260" t="s">
        <v>746</v>
      </c>
    </row>
    <row r="26" spans="2:10" ht="25" x14ac:dyDescent="0.25">
      <c r="B26" s="484">
        <v>14</v>
      </c>
      <c r="C26" s="486" t="s">
        <v>767</v>
      </c>
      <c r="D26" s="485" t="s">
        <v>339</v>
      </c>
      <c r="E26" s="458" t="s">
        <v>765</v>
      </c>
      <c r="F26" s="260" t="s">
        <v>744</v>
      </c>
      <c r="G26" s="348"/>
      <c r="H26" s="347" t="s">
        <v>722</v>
      </c>
      <c r="I26" s="347"/>
      <c r="J26" s="260" t="s">
        <v>746</v>
      </c>
    </row>
    <row r="27" spans="2:10" ht="25" x14ac:dyDescent="0.25">
      <c r="B27" s="482">
        <v>15</v>
      </c>
      <c r="C27" s="486" t="s">
        <v>751</v>
      </c>
      <c r="D27" s="483" t="s">
        <v>726</v>
      </c>
      <c r="E27" s="458" t="s">
        <v>765</v>
      </c>
      <c r="F27" s="260" t="s">
        <v>744</v>
      </c>
      <c r="G27" s="348"/>
      <c r="H27" s="347" t="s">
        <v>722</v>
      </c>
      <c r="I27" s="347"/>
      <c r="J27" s="260" t="s">
        <v>746</v>
      </c>
    </row>
    <row r="28" spans="2:10" ht="25" x14ac:dyDescent="0.25">
      <c r="B28" s="484">
        <v>16</v>
      </c>
      <c r="C28" s="488" t="s">
        <v>772</v>
      </c>
      <c r="D28" s="483" t="s">
        <v>346</v>
      </c>
      <c r="E28" s="458" t="s">
        <v>773</v>
      </c>
      <c r="F28" s="489">
        <v>42461</v>
      </c>
      <c r="G28" s="347"/>
      <c r="H28" s="347" t="s">
        <v>722</v>
      </c>
      <c r="I28" s="347"/>
    </row>
    <row r="29" spans="2:10" ht="25" x14ac:dyDescent="0.25">
      <c r="B29" s="482">
        <v>17</v>
      </c>
      <c r="C29" s="486" t="s">
        <v>778</v>
      </c>
      <c r="D29" s="483" t="s">
        <v>346</v>
      </c>
      <c r="E29" s="459" t="s">
        <v>779</v>
      </c>
      <c r="F29" s="483" t="s">
        <v>780</v>
      </c>
      <c r="G29" s="347"/>
      <c r="H29" s="347" t="s">
        <v>722</v>
      </c>
      <c r="I29" s="347"/>
    </row>
    <row r="30" spans="2:10" ht="37.5" x14ac:dyDescent="0.25">
      <c r="B30" s="484">
        <v>18</v>
      </c>
      <c r="C30" s="486" t="s">
        <v>753</v>
      </c>
      <c r="D30" s="485" t="s">
        <v>739</v>
      </c>
      <c r="E30" s="458" t="s">
        <v>754</v>
      </c>
      <c r="F30" s="260" t="s">
        <v>738</v>
      </c>
      <c r="G30" s="348"/>
      <c r="H30" s="347" t="s">
        <v>722</v>
      </c>
      <c r="I30" s="347"/>
    </row>
    <row r="31" spans="2:10" ht="25" x14ac:dyDescent="0.25">
      <c r="B31" s="482">
        <v>19</v>
      </c>
      <c r="C31" s="486" t="s">
        <v>755</v>
      </c>
      <c r="D31" s="485" t="s">
        <v>339</v>
      </c>
      <c r="E31" s="458" t="s">
        <v>754</v>
      </c>
      <c r="F31" s="260" t="s">
        <v>738</v>
      </c>
      <c r="G31" s="348"/>
      <c r="H31" s="347" t="s">
        <v>722</v>
      </c>
      <c r="I31" s="347"/>
    </row>
    <row r="32" spans="2:10" ht="25" x14ac:dyDescent="0.25">
      <c r="B32" s="484">
        <v>20</v>
      </c>
      <c r="C32" s="486" t="s">
        <v>756</v>
      </c>
      <c r="D32" s="485" t="s">
        <v>341</v>
      </c>
      <c r="E32" s="458" t="s">
        <v>754</v>
      </c>
      <c r="F32" s="260" t="s">
        <v>738</v>
      </c>
      <c r="G32" s="348"/>
      <c r="H32" s="347" t="s">
        <v>722</v>
      </c>
      <c r="I32" s="347"/>
    </row>
    <row r="33" spans="2:9" ht="37.5" x14ac:dyDescent="0.25">
      <c r="B33" s="482">
        <v>21</v>
      </c>
      <c r="C33" s="483" t="s">
        <v>720</v>
      </c>
      <c r="D33" s="260" t="s">
        <v>347</v>
      </c>
      <c r="E33" s="458" t="s">
        <v>721</v>
      </c>
      <c r="F33" s="483">
        <v>2016</v>
      </c>
      <c r="G33" s="347"/>
      <c r="H33" s="347"/>
      <c r="I33" s="347" t="s">
        <v>722</v>
      </c>
    </row>
    <row r="34" spans="2:9" ht="25" x14ac:dyDescent="0.25">
      <c r="B34" s="484">
        <v>22</v>
      </c>
      <c r="C34" s="483" t="s">
        <v>749</v>
      </c>
      <c r="D34" s="483" t="s">
        <v>346</v>
      </c>
      <c r="E34" s="458" t="s">
        <v>784</v>
      </c>
      <c r="F34" s="483" t="s">
        <v>785</v>
      </c>
      <c r="G34" s="347"/>
      <c r="H34" s="347" t="s">
        <v>722</v>
      </c>
      <c r="I34" s="347"/>
    </row>
    <row r="35" spans="2:9" ht="37.5" x14ac:dyDescent="0.25">
      <c r="B35" s="482">
        <v>23</v>
      </c>
      <c r="C35" s="483" t="s">
        <v>786</v>
      </c>
      <c r="D35" s="483" t="s">
        <v>346</v>
      </c>
      <c r="E35" s="458" t="s">
        <v>784</v>
      </c>
      <c r="F35" s="483" t="s">
        <v>787</v>
      </c>
      <c r="G35" s="347"/>
      <c r="H35" s="347" t="s">
        <v>722</v>
      </c>
      <c r="I35" s="347"/>
    </row>
    <row r="36" spans="2:9" ht="25" x14ac:dyDescent="0.25">
      <c r="B36" s="484">
        <v>24</v>
      </c>
      <c r="C36" s="483" t="s">
        <v>774</v>
      </c>
      <c r="D36" s="483" t="s">
        <v>346</v>
      </c>
      <c r="E36" s="458" t="s">
        <v>775</v>
      </c>
      <c r="F36" s="483" t="s">
        <v>776</v>
      </c>
      <c r="G36" s="347"/>
      <c r="H36" s="347" t="s">
        <v>722</v>
      </c>
      <c r="I36" s="347"/>
    </row>
    <row r="37" spans="2:9" ht="25" x14ac:dyDescent="0.25">
      <c r="B37" s="482">
        <v>25</v>
      </c>
      <c r="C37" s="486" t="s">
        <v>757</v>
      </c>
      <c r="D37" s="485" t="s">
        <v>741</v>
      </c>
      <c r="E37" s="459" t="s">
        <v>758</v>
      </c>
      <c r="F37" s="260" t="s">
        <v>740</v>
      </c>
      <c r="G37" s="348"/>
      <c r="H37" s="347" t="s">
        <v>722</v>
      </c>
      <c r="I37" s="347"/>
    </row>
    <row r="38" spans="2:9" ht="50" x14ac:dyDescent="0.25">
      <c r="B38" s="484">
        <v>26</v>
      </c>
      <c r="C38" s="486" t="s">
        <v>759</v>
      </c>
      <c r="D38" s="485" t="s">
        <v>742</v>
      </c>
      <c r="E38" s="459" t="s">
        <v>758</v>
      </c>
      <c r="F38" s="260" t="s">
        <v>740</v>
      </c>
      <c r="G38" s="348"/>
      <c r="H38" s="347" t="s">
        <v>722</v>
      </c>
      <c r="I38" s="347"/>
    </row>
    <row r="47" spans="2:9" ht="13" thickBot="1" x14ac:dyDescent="0.3"/>
    <row r="48" spans="2:9" ht="13" x14ac:dyDescent="0.25">
      <c r="B48" s="449" t="s">
        <v>361</v>
      </c>
      <c r="C48" s="449" t="s">
        <v>727</v>
      </c>
      <c r="D48" s="449" t="s">
        <v>728</v>
      </c>
      <c r="E48" s="449" t="s">
        <v>729</v>
      </c>
      <c r="F48" s="444" t="s">
        <v>730</v>
      </c>
      <c r="G48" s="454" t="s">
        <v>733</v>
      </c>
      <c r="H48" s="453"/>
      <c r="I48" s="452"/>
    </row>
    <row r="49" spans="2:9" ht="13.5" thickBot="1" x14ac:dyDescent="0.3">
      <c r="B49" s="450"/>
      <c r="C49" s="450"/>
      <c r="D49" s="450"/>
      <c r="E49" s="450"/>
      <c r="F49" s="445" t="s">
        <v>731</v>
      </c>
      <c r="G49" s="455"/>
      <c r="H49" s="456"/>
      <c r="I49" s="457"/>
    </row>
    <row r="50" spans="2:9" ht="26.5" thickBot="1" x14ac:dyDescent="0.3">
      <c r="B50" s="451"/>
      <c r="C50" s="451"/>
      <c r="D50" s="451"/>
      <c r="E50" s="451"/>
      <c r="F50" s="446" t="s">
        <v>732</v>
      </c>
      <c r="G50" s="446" t="s">
        <v>734</v>
      </c>
      <c r="H50" s="446" t="s">
        <v>735</v>
      </c>
      <c r="I50" s="446" t="s">
        <v>736</v>
      </c>
    </row>
    <row r="51" spans="2:9" ht="14" thickTop="1" thickBot="1" x14ac:dyDescent="0.3">
      <c r="B51" s="447">
        <v>-1</v>
      </c>
      <c r="C51" s="448">
        <v>-2</v>
      </c>
      <c r="D51" s="448">
        <v>-3</v>
      </c>
      <c r="E51" s="448">
        <v>-4</v>
      </c>
      <c r="F51" s="448">
        <v>-5</v>
      </c>
      <c r="G51" s="448">
        <v>-6</v>
      </c>
      <c r="H51" s="448">
        <v>-7</v>
      </c>
      <c r="I51" s="448">
        <v>-8</v>
      </c>
    </row>
    <row r="52" spans="2:9" ht="63" thickBot="1" x14ac:dyDescent="0.3">
      <c r="B52" s="274">
        <v>1</v>
      </c>
      <c r="C52" s="471" t="s">
        <v>717</v>
      </c>
      <c r="D52" s="471" t="s">
        <v>347</v>
      </c>
      <c r="E52" s="471" t="s">
        <v>718</v>
      </c>
      <c r="F52" s="278" t="s">
        <v>719</v>
      </c>
      <c r="G52" s="491"/>
      <c r="H52" s="491"/>
      <c r="I52" s="278" t="s">
        <v>722</v>
      </c>
    </row>
    <row r="53" spans="2:9" ht="63" thickBot="1" x14ac:dyDescent="0.3">
      <c r="B53" s="274">
        <v>2</v>
      </c>
      <c r="C53" s="471" t="s">
        <v>788</v>
      </c>
      <c r="D53" s="492" t="s">
        <v>345</v>
      </c>
      <c r="E53" s="471" t="s">
        <v>771</v>
      </c>
      <c r="F53" s="278" t="s">
        <v>789</v>
      </c>
      <c r="G53" s="491"/>
      <c r="H53" s="278" t="s">
        <v>722</v>
      </c>
      <c r="I53" s="491"/>
    </row>
    <row r="54" spans="2:9" ht="132.5" customHeight="1" thickBot="1" x14ac:dyDescent="0.3">
      <c r="B54" s="274">
        <v>3</v>
      </c>
      <c r="C54" s="481" t="s">
        <v>770</v>
      </c>
      <c r="D54" s="492" t="s">
        <v>339</v>
      </c>
      <c r="E54" s="471" t="s">
        <v>771</v>
      </c>
      <c r="F54" s="278" t="s">
        <v>791</v>
      </c>
      <c r="G54" s="491"/>
      <c r="H54" s="278" t="s">
        <v>722</v>
      </c>
      <c r="I54" s="491"/>
    </row>
    <row r="55" spans="2:9" ht="75.5" customHeight="1" thickBot="1" x14ac:dyDescent="0.3">
      <c r="B55" s="274">
        <v>4</v>
      </c>
      <c r="C55" s="481" t="s">
        <v>723</v>
      </c>
      <c r="D55" s="471" t="s">
        <v>347</v>
      </c>
      <c r="E55" s="471" t="s">
        <v>771</v>
      </c>
      <c r="F55" s="278" t="s">
        <v>791</v>
      </c>
      <c r="G55" s="491"/>
      <c r="H55" s="278" t="s">
        <v>722</v>
      </c>
      <c r="I55" s="491"/>
    </row>
    <row r="56" spans="2:9" ht="32" customHeight="1" thickBot="1" x14ac:dyDescent="0.3">
      <c r="B56" s="472">
        <v>5</v>
      </c>
      <c r="C56" s="475" t="s">
        <v>724</v>
      </c>
      <c r="D56" s="492" t="s">
        <v>793</v>
      </c>
      <c r="E56" s="475" t="s">
        <v>750</v>
      </c>
      <c r="F56" s="495">
        <v>43101</v>
      </c>
      <c r="G56" s="498"/>
      <c r="H56" s="498"/>
      <c r="I56" s="472" t="s">
        <v>722</v>
      </c>
    </row>
    <row r="57" spans="2:9" ht="37" customHeight="1" thickBot="1" x14ac:dyDescent="0.3">
      <c r="B57" s="473"/>
      <c r="C57" s="476"/>
      <c r="D57" s="492" t="s">
        <v>335</v>
      </c>
      <c r="E57" s="476"/>
      <c r="F57" s="496"/>
      <c r="G57" s="499"/>
      <c r="H57" s="499"/>
      <c r="I57" s="473"/>
    </row>
    <row r="58" spans="2:9" ht="35.5" customHeight="1" thickBot="1" x14ac:dyDescent="0.3">
      <c r="B58" s="474"/>
      <c r="C58" s="477"/>
      <c r="D58" s="492" t="s">
        <v>341</v>
      </c>
      <c r="E58" s="477"/>
      <c r="F58" s="497"/>
      <c r="G58" s="500"/>
      <c r="H58" s="500"/>
      <c r="I58" s="474"/>
    </row>
    <row r="59" spans="2:9" ht="63" thickBot="1" x14ac:dyDescent="0.3">
      <c r="B59" s="274">
        <v>6</v>
      </c>
      <c r="C59" s="481" t="s">
        <v>768</v>
      </c>
      <c r="D59" s="492" t="s">
        <v>345</v>
      </c>
      <c r="E59" s="471" t="s">
        <v>769</v>
      </c>
      <c r="F59" s="491" t="s">
        <v>747</v>
      </c>
      <c r="G59" s="491"/>
      <c r="H59" s="278" t="s">
        <v>722</v>
      </c>
      <c r="I59" s="491"/>
    </row>
    <row r="60" spans="2:9" ht="100.5" thickBot="1" x14ac:dyDescent="0.3">
      <c r="B60" s="274">
        <v>7</v>
      </c>
      <c r="C60" s="471" t="s">
        <v>748</v>
      </c>
      <c r="D60" s="471" t="s">
        <v>346</v>
      </c>
      <c r="E60" s="471" t="s">
        <v>777</v>
      </c>
      <c r="F60" s="491" t="s">
        <v>792</v>
      </c>
      <c r="G60" s="491"/>
      <c r="H60" s="278" t="s">
        <v>722</v>
      </c>
      <c r="I60" s="491"/>
    </row>
    <row r="61" spans="2:9" ht="50.5" thickBot="1" x14ac:dyDescent="0.3">
      <c r="B61" s="274">
        <v>8</v>
      </c>
      <c r="C61" s="471" t="s">
        <v>760</v>
      </c>
      <c r="D61" s="471" t="s">
        <v>347</v>
      </c>
      <c r="E61" s="471" t="s">
        <v>761</v>
      </c>
      <c r="F61" s="491" t="s">
        <v>743</v>
      </c>
      <c r="G61" s="491"/>
      <c r="H61" s="278" t="s">
        <v>722</v>
      </c>
      <c r="I61" s="491"/>
    </row>
    <row r="62" spans="2:9" ht="50.5" thickBot="1" x14ac:dyDescent="0.3">
      <c r="B62" s="274">
        <v>9</v>
      </c>
      <c r="C62" s="471" t="s">
        <v>762</v>
      </c>
      <c r="D62" s="492" t="s">
        <v>343</v>
      </c>
      <c r="E62" s="471" t="s">
        <v>763</v>
      </c>
      <c r="F62" s="491" t="s">
        <v>743</v>
      </c>
      <c r="G62" s="491"/>
      <c r="H62" s="278" t="s">
        <v>722</v>
      </c>
      <c r="I62" s="491"/>
    </row>
    <row r="63" spans="2:9" ht="59.5" customHeight="1" thickBot="1" x14ac:dyDescent="0.3">
      <c r="B63" s="274">
        <v>10</v>
      </c>
      <c r="C63" s="471" t="s">
        <v>781</v>
      </c>
      <c r="D63" s="471" t="s">
        <v>346</v>
      </c>
      <c r="E63" s="471" t="s">
        <v>782</v>
      </c>
      <c r="F63" s="491" t="s">
        <v>783</v>
      </c>
      <c r="G63" s="491"/>
      <c r="H63" s="278" t="s">
        <v>722</v>
      </c>
      <c r="I63" s="491"/>
    </row>
    <row r="64" spans="2:9" ht="53.5" customHeight="1" thickBot="1" x14ac:dyDescent="0.3">
      <c r="B64" s="472">
        <v>11</v>
      </c>
      <c r="C64" s="475" t="s">
        <v>751</v>
      </c>
      <c r="D64" s="471" t="s">
        <v>342</v>
      </c>
      <c r="E64" s="475" t="s">
        <v>752</v>
      </c>
      <c r="F64" s="498" t="s">
        <v>737</v>
      </c>
      <c r="G64" s="498"/>
      <c r="H64" s="472" t="s">
        <v>722</v>
      </c>
      <c r="I64" s="498"/>
    </row>
    <row r="65" spans="2:9" ht="66" customHeight="1" thickBot="1" x14ac:dyDescent="0.3">
      <c r="B65" s="474"/>
      <c r="C65" s="477"/>
      <c r="D65" s="471" t="s">
        <v>335</v>
      </c>
      <c r="E65" s="477"/>
      <c r="F65" s="500"/>
      <c r="G65" s="500"/>
      <c r="H65" s="474"/>
      <c r="I65" s="500"/>
    </row>
    <row r="66" spans="2:9" ht="95.5" customHeight="1" thickBot="1" x14ac:dyDescent="0.3">
      <c r="B66" s="274">
        <v>12</v>
      </c>
      <c r="C66" s="481" t="s">
        <v>764</v>
      </c>
      <c r="D66" s="492" t="s">
        <v>345</v>
      </c>
      <c r="E66" s="471" t="s">
        <v>765</v>
      </c>
      <c r="F66" s="491" t="s">
        <v>744</v>
      </c>
      <c r="G66" s="491"/>
      <c r="H66" s="278" t="s">
        <v>722</v>
      </c>
      <c r="I66" s="491"/>
    </row>
    <row r="67" spans="2:9" ht="37.5" customHeight="1" thickBot="1" x14ac:dyDescent="0.3">
      <c r="B67" s="472">
        <v>13</v>
      </c>
      <c r="C67" s="478" t="s">
        <v>766</v>
      </c>
      <c r="D67" s="471" t="s">
        <v>337</v>
      </c>
      <c r="E67" s="475" t="s">
        <v>765</v>
      </c>
      <c r="F67" s="498" t="s">
        <v>744</v>
      </c>
      <c r="G67" s="472"/>
      <c r="H67" s="472" t="s">
        <v>722</v>
      </c>
      <c r="I67" s="498"/>
    </row>
    <row r="68" spans="2:9" ht="71.5" customHeight="1" thickBot="1" x14ac:dyDescent="0.3">
      <c r="B68" s="474"/>
      <c r="C68" s="479"/>
      <c r="D68" s="471" t="s">
        <v>340</v>
      </c>
      <c r="E68" s="477"/>
      <c r="F68" s="500"/>
      <c r="G68" s="474"/>
      <c r="H68" s="474"/>
      <c r="I68" s="500"/>
    </row>
    <row r="69" spans="2:9" ht="99" customHeight="1" thickBot="1" x14ac:dyDescent="0.3">
      <c r="B69" s="274">
        <v>14</v>
      </c>
      <c r="C69" s="481" t="s">
        <v>767</v>
      </c>
      <c r="D69" s="492" t="s">
        <v>339</v>
      </c>
      <c r="E69" s="471" t="s">
        <v>765</v>
      </c>
      <c r="F69" s="491" t="s">
        <v>744</v>
      </c>
      <c r="G69" s="278"/>
      <c r="H69" s="278" t="s">
        <v>722</v>
      </c>
      <c r="I69" s="491"/>
    </row>
    <row r="70" spans="2:9" ht="43" customHeight="1" thickBot="1" x14ac:dyDescent="0.3">
      <c r="B70" s="472">
        <v>15</v>
      </c>
      <c r="C70" s="478" t="s">
        <v>751</v>
      </c>
      <c r="D70" s="471" t="s">
        <v>342</v>
      </c>
      <c r="E70" s="475" t="s">
        <v>765</v>
      </c>
      <c r="F70" s="498" t="s">
        <v>744</v>
      </c>
      <c r="G70" s="472"/>
      <c r="H70" s="472" t="s">
        <v>722</v>
      </c>
      <c r="I70" s="498"/>
    </row>
    <row r="71" spans="2:9" ht="61" customHeight="1" thickBot="1" x14ac:dyDescent="0.3">
      <c r="B71" s="474"/>
      <c r="C71" s="479"/>
      <c r="D71" s="471" t="s">
        <v>335</v>
      </c>
      <c r="E71" s="477"/>
      <c r="F71" s="500"/>
      <c r="G71" s="474"/>
      <c r="H71" s="474"/>
      <c r="I71" s="500"/>
    </row>
    <row r="72" spans="2:9" ht="94" customHeight="1" thickBot="1" x14ac:dyDescent="0.3">
      <c r="B72" s="274">
        <v>16</v>
      </c>
      <c r="C72" s="471" t="s">
        <v>772</v>
      </c>
      <c r="D72" s="471" t="s">
        <v>346</v>
      </c>
      <c r="E72" s="471" t="s">
        <v>773</v>
      </c>
      <c r="F72" s="493">
        <v>42461</v>
      </c>
      <c r="G72" s="491"/>
      <c r="H72" s="278" t="s">
        <v>722</v>
      </c>
      <c r="I72" s="491"/>
    </row>
    <row r="73" spans="2:9" ht="80.5" customHeight="1" thickBot="1" x14ac:dyDescent="0.3">
      <c r="B73" s="274">
        <v>17</v>
      </c>
      <c r="C73" s="481" t="s">
        <v>778</v>
      </c>
      <c r="D73" s="471" t="s">
        <v>346</v>
      </c>
      <c r="E73" s="481" t="s">
        <v>779</v>
      </c>
      <c r="F73" s="491" t="s">
        <v>780</v>
      </c>
      <c r="G73" s="491"/>
      <c r="H73" s="278" t="s">
        <v>722</v>
      </c>
      <c r="I73" s="491"/>
    </row>
    <row r="74" spans="2:9" ht="47" customHeight="1" thickBot="1" x14ac:dyDescent="0.3">
      <c r="B74" s="472">
        <v>18</v>
      </c>
      <c r="C74" s="478" t="s">
        <v>753</v>
      </c>
      <c r="D74" s="492" t="s">
        <v>334</v>
      </c>
      <c r="E74" s="475" t="s">
        <v>754</v>
      </c>
      <c r="F74" s="498" t="s">
        <v>738</v>
      </c>
      <c r="G74" s="472"/>
      <c r="H74" s="472" t="s">
        <v>722</v>
      </c>
      <c r="I74" s="498"/>
    </row>
    <row r="75" spans="2:9" ht="64" customHeight="1" thickBot="1" x14ac:dyDescent="0.3">
      <c r="B75" s="474"/>
      <c r="C75" s="479"/>
      <c r="D75" s="492" t="s">
        <v>335</v>
      </c>
      <c r="E75" s="477"/>
      <c r="F75" s="500"/>
      <c r="G75" s="474"/>
      <c r="H75" s="474"/>
      <c r="I75" s="500"/>
    </row>
    <row r="76" spans="2:9" ht="113" customHeight="1" thickBot="1" x14ac:dyDescent="0.3">
      <c r="B76" s="274">
        <v>19</v>
      </c>
      <c r="C76" s="481" t="s">
        <v>755</v>
      </c>
      <c r="D76" s="492" t="s">
        <v>339</v>
      </c>
      <c r="E76" s="471" t="s">
        <v>754</v>
      </c>
      <c r="F76" s="491" t="s">
        <v>738</v>
      </c>
      <c r="G76" s="278"/>
      <c r="H76" s="278" t="s">
        <v>722</v>
      </c>
      <c r="I76" s="491"/>
    </row>
    <row r="77" spans="2:9" ht="114" customHeight="1" thickBot="1" x14ac:dyDescent="0.3">
      <c r="B77" s="274">
        <v>20</v>
      </c>
      <c r="C77" s="481" t="s">
        <v>756</v>
      </c>
      <c r="D77" s="492" t="s">
        <v>341</v>
      </c>
      <c r="E77" s="471" t="s">
        <v>754</v>
      </c>
      <c r="F77" s="491" t="s">
        <v>738</v>
      </c>
      <c r="G77" s="278"/>
      <c r="H77" s="278" t="s">
        <v>722</v>
      </c>
      <c r="I77" s="491"/>
    </row>
    <row r="78" spans="2:9" ht="109.5" customHeight="1" thickBot="1" x14ac:dyDescent="0.3">
      <c r="B78" s="274">
        <v>21</v>
      </c>
      <c r="C78" s="471" t="s">
        <v>720</v>
      </c>
      <c r="D78" s="471" t="s">
        <v>347</v>
      </c>
      <c r="E78" s="471" t="s">
        <v>721</v>
      </c>
      <c r="F78" s="494">
        <v>2016</v>
      </c>
      <c r="G78" s="491"/>
      <c r="H78" s="491"/>
      <c r="I78" s="278" t="s">
        <v>722</v>
      </c>
    </row>
    <row r="79" spans="2:9" ht="113.5" customHeight="1" thickBot="1" x14ac:dyDescent="0.3">
      <c r="B79" s="274">
        <v>22</v>
      </c>
      <c r="C79" s="471" t="s">
        <v>749</v>
      </c>
      <c r="D79" s="471" t="s">
        <v>346</v>
      </c>
      <c r="E79" s="471" t="s">
        <v>784</v>
      </c>
      <c r="F79" s="491" t="s">
        <v>785</v>
      </c>
      <c r="G79" s="491"/>
      <c r="H79" s="278" t="s">
        <v>722</v>
      </c>
      <c r="I79" s="491"/>
    </row>
    <row r="80" spans="2:9" ht="112.5" customHeight="1" thickBot="1" x14ac:dyDescent="0.3">
      <c r="B80" s="274">
        <v>23</v>
      </c>
      <c r="C80" s="471" t="s">
        <v>786</v>
      </c>
      <c r="D80" s="471" t="s">
        <v>346</v>
      </c>
      <c r="E80" s="471" t="s">
        <v>784</v>
      </c>
      <c r="F80" s="491" t="s">
        <v>787</v>
      </c>
      <c r="G80" s="491"/>
      <c r="H80" s="278" t="s">
        <v>722</v>
      </c>
      <c r="I80" s="491"/>
    </row>
    <row r="81" spans="2:9" ht="90.5" customHeight="1" thickBot="1" x14ac:dyDescent="0.3">
      <c r="B81" s="274">
        <v>24</v>
      </c>
      <c r="C81" s="471" t="s">
        <v>774</v>
      </c>
      <c r="D81" s="471" t="s">
        <v>346</v>
      </c>
      <c r="E81" s="471" t="s">
        <v>775</v>
      </c>
      <c r="F81" s="491" t="s">
        <v>776</v>
      </c>
      <c r="G81" s="491"/>
      <c r="H81" s="278" t="s">
        <v>722</v>
      </c>
      <c r="I81" s="491"/>
    </row>
    <row r="82" spans="2:9" ht="13" thickBot="1" x14ac:dyDescent="0.3">
      <c r="B82" s="472">
        <v>25</v>
      </c>
      <c r="C82" s="478" t="s">
        <v>757</v>
      </c>
      <c r="D82" s="492" t="s">
        <v>344</v>
      </c>
      <c r="E82" s="478" t="s">
        <v>758</v>
      </c>
      <c r="F82" s="498" t="s">
        <v>740</v>
      </c>
      <c r="G82" s="498"/>
      <c r="H82" s="472" t="s">
        <v>722</v>
      </c>
      <c r="I82" s="498"/>
    </row>
    <row r="83" spans="2:9" ht="83" customHeight="1" thickBot="1" x14ac:dyDescent="0.3">
      <c r="B83" s="474"/>
      <c r="C83" s="479"/>
      <c r="D83" s="492" t="s">
        <v>342</v>
      </c>
      <c r="E83" s="479"/>
      <c r="F83" s="500"/>
      <c r="G83" s="500"/>
      <c r="H83" s="474"/>
      <c r="I83" s="500"/>
    </row>
    <row r="84" spans="2:9" ht="67.5" customHeight="1" thickBot="1" x14ac:dyDescent="0.3">
      <c r="B84" s="472">
        <v>26</v>
      </c>
      <c r="C84" s="478" t="s">
        <v>759</v>
      </c>
      <c r="D84" s="492" t="s">
        <v>339</v>
      </c>
      <c r="E84" s="478" t="s">
        <v>758</v>
      </c>
      <c r="F84" s="498" t="s">
        <v>740</v>
      </c>
      <c r="G84" s="498"/>
      <c r="H84" s="472" t="s">
        <v>722</v>
      </c>
      <c r="I84" s="498"/>
    </row>
    <row r="85" spans="2:9" ht="118" customHeight="1" thickBot="1" x14ac:dyDescent="0.3">
      <c r="B85" s="474"/>
      <c r="C85" s="479"/>
      <c r="D85" s="492" t="s">
        <v>336</v>
      </c>
      <c r="E85" s="479"/>
      <c r="F85" s="500"/>
      <c r="G85" s="500"/>
      <c r="H85" s="474"/>
      <c r="I85" s="500"/>
    </row>
    <row r="86" spans="2:9" ht="16.5" thickBot="1" x14ac:dyDescent="0.3">
      <c r="B86" s="501" t="s">
        <v>117</v>
      </c>
      <c r="C86" s="502"/>
      <c r="D86" s="502"/>
      <c r="E86" s="502"/>
      <c r="F86" s="503"/>
      <c r="G86" s="490" t="s">
        <v>794</v>
      </c>
      <c r="H86" s="490" t="s">
        <v>795</v>
      </c>
      <c r="I86" s="490" t="s">
        <v>796</v>
      </c>
    </row>
  </sheetData>
  <mergeCells count="60">
    <mergeCell ref="I84:I85"/>
    <mergeCell ref="B86:F86"/>
    <mergeCell ref="B84:B85"/>
    <mergeCell ref="C84:C85"/>
    <mergeCell ref="E84:E85"/>
    <mergeCell ref="F84:F85"/>
    <mergeCell ref="G84:G85"/>
    <mergeCell ref="H84:H85"/>
    <mergeCell ref="I74:I75"/>
    <mergeCell ref="B82:B83"/>
    <mergeCell ref="C82:C83"/>
    <mergeCell ref="E82:E83"/>
    <mergeCell ref="F82:F83"/>
    <mergeCell ref="G82:G83"/>
    <mergeCell ref="H82:H83"/>
    <mergeCell ref="I82:I83"/>
    <mergeCell ref="B74:B75"/>
    <mergeCell ref="C74:C75"/>
    <mergeCell ref="E74:E75"/>
    <mergeCell ref="F74:F75"/>
    <mergeCell ref="G74:G75"/>
    <mergeCell ref="H74:H75"/>
    <mergeCell ref="I67:I68"/>
    <mergeCell ref="B70:B71"/>
    <mergeCell ref="C70:C71"/>
    <mergeCell ref="E70:E71"/>
    <mergeCell ref="F70:F71"/>
    <mergeCell ref="G70:G71"/>
    <mergeCell ref="H70:H71"/>
    <mergeCell ref="I70:I71"/>
    <mergeCell ref="B67:B68"/>
    <mergeCell ref="C67:C68"/>
    <mergeCell ref="E67:E68"/>
    <mergeCell ref="F67:F68"/>
    <mergeCell ref="G67:G68"/>
    <mergeCell ref="H67:H68"/>
    <mergeCell ref="I56:I58"/>
    <mergeCell ref="B64:B65"/>
    <mergeCell ref="C64:C65"/>
    <mergeCell ref="E64:E65"/>
    <mergeCell ref="F64:F65"/>
    <mergeCell ref="G64:G65"/>
    <mergeCell ref="H64:H65"/>
    <mergeCell ref="I64:I65"/>
    <mergeCell ref="B56:B58"/>
    <mergeCell ref="C56:C58"/>
    <mergeCell ref="E56:E58"/>
    <mergeCell ref="F56:F58"/>
    <mergeCell ref="G56:G58"/>
    <mergeCell ref="H56:H58"/>
    <mergeCell ref="B7:B9"/>
    <mergeCell ref="C7:C9"/>
    <mergeCell ref="D7:D9"/>
    <mergeCell ref="E7:E9"/>
    <mergeCell ref="G7:I8"/>
    <mergeCell ref="B48:B50"/>
    <mergeCell ref="C48:C50"/>
    <mergeCell ref="D48:D50"/>
    <mergeCell ref="E48:E50"/>
    <mergeCell ref="G48:I49"/>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9"/>
  <sheetViews>
    <sheetView topLeftCell="A11" zoomScale="120" zoomScaleNormal="120" workbookViewId="0">
      <selection activeCell="C18" sqref="C18"/>
    </sheetView>
  </sheetViews>
  <sheetFormatPr defaultRowHeight="12.5" x14ac:dyDescent="0.25"/>
  <cols>
    <col min="2" max="2" width="5.36328125" style="304" customWidth="1"/>
    <col min="3" max="3" width="32.26953125" style="304" customWidth="1"/>
    <col min="4" max="4" width="13" style="304" customWidth="1"/>
    <col min="5" max="5" width="9.08984375" style="304" customWidth="1"/>
    <col min="6" max="6" width="11.26953125" style="304" customWidth="1"/>
    <col min="7" max="7" width="4.90625" style="304" customWidth="1"/>
    <col min="8" max="9" width="3.6328125" style="304" customWidth="1"/>
    <col min="10" max="10" width="3.81640625" style="304" customWidth="1"/>
    <col min="11" max="13" width="3.6328125" customWidth="1"/>
    <col min="14" max="14" width="5.54296875" customWidth="1"/>
    <col min="15" max="15" width="86.90625" customWidth="1"/>
  </cols>
  <sheetData>
    <row r="1" spans="2:15" x14ac:dyDescent="0.25">
      <c r="B1" s="332" t="s">
        <v>482</v>
      </c>
    </row>
    <row r="3" spans="2:15" ht="13" thickBot="1" x14ac:dyDescent="0.3"/>
    <row r="4" spans="2:15" ht="78.5" thickBot="1" x14ac:dyDescent="0.3">
      <c r="B4" s="333" t="s">
        <v>0</v>
      </c>
      <c r="C4" s="334" t="s">
        <v>437</v>
      </c>
      <c r="D4" s="334" t="s">
        <v>438</v>
      </c>
      <c r="E4" s="334" t="s">
        <v>439</v>
      </c>
      <c r="K4" s="303"/>
      <c r="L4" s="303"/>
      <c r="M4" s="303"/>
      <c r="N4" s="303"/>
      <c r="O4" s="303"/>
    </row>
    <row r="5" spans="2:15" ht="14" thickTop="1" thickBot="1" x14ac:dyDescent="0.3">
      <c r="B5" s="119" t="s">
        <v>320</v>
      </c>
      <c r="C5" s="297" t="s">
        <v>321</v>
      </c>
      <c r="D5" s="297" t="s">
        <v>322</v>
      </c>
      <c r="E5" s="297" t="s">
        <v>323</v>
      </c>
      <c r="G5" s="349" t="s">
        <v>711</v>
      </c>
      <c r="H5" s="350"/>
      <c r="I5" s="349" t="s">
        <v>712</v>
      </c>
      <c r="J5" s="350"/>
      <c r="K5" s="351" t="s">
        <v>713</v>
      </c>
      <c r="L5" s="352"/>
      <c r="N5" s="302"/>
    </row>
    <row r="6" spans="2:15" ht="14.5" thickBot="1" x14ac:dyDescent="0.3">
      <c r="B6" s="293">
        <v>1</v>
      </c>
      <c r="C6" s="294" t="s">
        <v>334</v>
      </c>
      <c r="D6" s="295">
        <f>SUM(G6:L6)</f>
        <v>29</v>
      </c>
      <c r="E6" s="295"/>
      <c r="G6" s="335">
        <f>COUNTIF($H$141:$H$187,1)</f>
        <v>11</v>
      </c>
      <c r="H6" s="335">
        <f>COUNTIF($I$141:$I$187,1)</f>
        <v>0</v>
      </c>
      <c r="I6" s="335">
        <f>COUNTIF($H$66:$H$140,1)</f>
        <v>13</v>
      </c>
      <c r="J6" s="335">
        <f>COUNTIF($I$66:$I$140,1)</f>
        <v>0</v>
      </c>
      <c r="K6" s="196">
        <f>COUNTIF($H$26:$H$65,1)</f>
        <v>5</v>
      </c>
      <c r="L6" s="196">
        <f>COUNTIF($I$26:$I$65,1)</f>
        <v>0</v>
      </c>
    </row>
    <row r="7" spans="2:15" ht="14.5" thickBot="1" x14ac:dyDescent="0.3">
      <c r="B7" s="293">
        <v>2</v>
      </c>
      <c r="C7" s="296" t="s">
        <v>335</v>
      </c>
      <c r="D7" s="295">
        <f t="shared" ref="D7:D19" si="0">SUM(G7:L7)</f>
        <v>30</v>
      </c>
      <c r="E7" s="295"/>
      <c r="G7" s="335">
        <f>COUNTIF($H$141:$H$187,2)</f>
        <v>6</v>
      </c>
      <c r="H7" s="335">
        <f>COUNTIF($I$141:$I$187,2)</f>
        <v>0</v>
      </c>
      <c r="I7" s="335">
        <f>COUNTIF($H$66:$H$140,2)</f>
        <v>14</v>
      </c>
      <c r="J7" s="335">
        <f>COUNTIF($I$66:$I$140,2)</f>
        <v>0</v>
      </c>
      <c r="K7" s="196">
        <f>COUNTIF($H$26:$H$65,2)</f>
        <v>8</v>
      </c>
      <c r="L7" s="196">
        <f>COUNTIF($I$26:$I$65,2)</f>
        <v>2</v>
      </c>
    </row>
    <row r="8" spans="2:15" ht="14.5" thickBot="1" x14ac:dyDescent="0.3">
      <c r="B8" s="293">
        <v>3</v>
      </c>
      <c r="C8" s="296" t="s">
        <v>336</v>
      </c>
      <c r="D8" s="295">
        <f t="shared" si="0"/>
        <v>54</v>
      </c>
      <c r="E8" s="295"/>
      <c r="G8" s="335">
        <f>COUNTIF($H$141:$H$187,3)</f>
        <v>15</v>
      </c>
      <c r="H8" s="335">
        <f>COUNTIF($I$141:$I$187,3)</f>
        <v>2</v>
      </c>
      <c r="I8" s="335">
        <f>COUNTIF($H$66:$H$140,3)</f>
        <v>16</v>
      </c>
      <c r="J8" s="335">
        <f>COUNTIF($I$66:$I$140,3)</f>
        <v>2</v>
      </c>
      <c r="K8" s="196">
        <f>COUNTIF($H$26:$H$65,3)</f>
        <v>13</v>
      </c>
      <c r="L8" s="196">
        <f>COUNTIF($I$26:$I$65,3)</f>
        <v>6</v>
      </c>
    </row>
    <row r="9" spans="2:15" ht="14.5" thickBot="1" x14ac:dyDescent="0.3">
      <c r="B9" s="293">
        <v>4</v>
      </c>
      <c r="C9" s="296" t="s">
        <v>337</v>
      </c>
      <c r="D9" s="295">
        <f t="shared" si="0"/>
        <v>50</v>
      </c>
      <c r="E9" s="295"/>
      <c r="G9" s="335">
        <f>COUNTIF($H$141:$H$187,4)</f>
        <v>7</v>
      </c>
      <c r="H9" s="335">
        <f>COUNTIF($I$141:$I$187,4)</f>
        <v>5</v>
      </c>
      <c r="I9" s="335">
        <f>COUNTIF($H$66:$H$140,4)</f>
        <v>15</v>
      </c>
      <c r="J9" s="335">
        <f>COUNTIF($I$66:$I$140,4)</f>
        <v>7</v>
      </c>
      <c r="K9" s="196">
        <f>COUNTIF($H$26:$H$65,4)</f>
        <v>9</v>
      </c>
      <c r="L9" s="196">
        <f>COUNTIF($I$26:$I$65,4)</f>
        <v>7</v>
      </c>
    </row>
    <row r="10" spans="2:15" ht="14.5" thickBot="1" x14ac:dyDescent="0.3">
      <c r="B10" s="293">
        <v>5</v>
      </c>
      <c r="C10" s="294" t="s">
        <v>338</v>
      </c>
      <c r="D10" s="295">
        <f t="shared" si="0"/>
        <v>19</v>
      </c>
      <c r="E10" s="295"/>
      <c r="G10" s="335">
        <f>COUNTIF($H$141:$H$187,5)</f>
        <v>1</v>
      </c>
      <c r="H10" s="335">
        <f>COUNTIF($I$141:$I$187,5)</f>
        <v>3</v>
      </c>
      <c r="I10" s="335">
        <f>COUNTIF($H$66:$H$140,5)</f>
        <v>1</v>
      </c>
      <c r="J10" s="335">
        <f>COUNTIF($I$66:$I$140,5)</f>
        <v>13</v>
      </c>
      <c r="K10" s="196">
        <f>COUNTIF($H$26:$H$65,5)</f>
        <v>0</v>
      </c>
      <c r="L10" s="196">
        <f>COUNTIF($I$26:$I$65,5)</f>
        <v>1</v>
      </c>
    </row>
    <row r="11" spans="2:15" ht="14.5" thickBot="1" x14ac:dyDescent="0.3">
      <c r="B11" s="293">
        <v>6</v>
      </c>
      <c r="C11" s="294" t="s">
        <v>339</v>
      </c>
      <c r="D11" s="295">
        <f t="shared" si="0"/>
        <v>38</v>
      </c>
      <c r="E11" s="295"/>
      <c r="G11" s="335">
        <f>COUNTIF($H$141:$H$187,6)</f>
        <v>7</v>
      </c>
      <c r="H11" s="335">
        <f>COUNTIF($I$141:$I$187,6)</f>
        <v>2</v>
      </c>
      <c r="I11" s="335">
        <f>COUNTIF($H$66:$H$140,6)</f>
        <v>11</v>
      </c>
      <c r="J11" s="335">
        <f>COUNTIF($I$66:$I$140,6)</f>
        <v>8</v>
      </c>
      <c r="K11" s="196">
        <f>COUNTIF($H$26:$H$65,6)</f>
        <v>3</v>
      </c>
      <c r="L11" s="196">
        <f>COUNTIF($I$26:$I$65,6)</f>
        <v>7</v>
      </c>
    </row>
    <row r="12" spans="2:15" ht="14.5" thickBot="1" x14ac:dyDescent="0.3">
      <c r="B12" s="293">
        <v>7</v>
      </c>
      <c r="C12" s="294" t="s">
        <v>340</v>
      </c>
      <c r="D12" s="295">
        <f t="shared" si="0"/>
        <v>45</v>
      </c>
      <c r="E12" s="295"/>
      <c r="G12" s="335">
        <f>COUNTIF($H$141:$H$187,7)</f>
        <v>0</v>
      </c>
      <c r="H12" s="335">
        <f>COUNTIF($I$141:$I$187,7)</f>
        <v>11</v>
      </c>
      <c r="I12" s="335">
        <f>COUNTIF($H$66:$H$140,7)</f>
        <v>4</v>
      </c>
      <c r="J12" s="335">
        <f>COUNTIF($I$66:$I$140,7)</f>
        <v>21</v>
      </c>
      <c r="K12" s="196">
        <f>COUNTIF($H$26:$H$65,7)</f>
        <v>0</v>
      </c>
      <c r="L12" s="196">
        <f>COUNTIF($I$26:$I$65,7)</f>
        <v>9</v>
      </c>
    </row>
    <row r="13" spans="2:15" ht="14.5" thickBot="1" x14ac:dyDescent="0.3">
      <c r="B13" s="293">
        <v>8</v>
      </c>
      <c r="C13" s="294" t="s">
        <v>341</v>
      </c>
      <c r="D13" s="295">
        <f t="shared" si="0"/>
        <v>37</v>
      </c>
      <c r="E13" s="295"/>
      <c r="G13" s="335">
        <f>COUNTIF($H$141:$H$187,8)</f>
        <v>0</v>
      </c>
      <c r="H13" s="335">
        <f>COUNTIF($I$141:$I$187,8)</f>
        <v>17</v>
      </c>
      <c r="I13" s="335">
        <f>COUNTIF($H$66:$H$140,8)</f>
        <v>1</v>
      </c>
      <c r="J13" s="335">
        <f>COUNTIF($I$66:$I$140,8)</f>
        <v>16</v>
      </c>
      <c r="K13" s="196">
        <f>COUNTIF($H$26:$H$65,8)</f>
        <v>0</v>
      </c>
      <c r="L13" s="196">
        <f>COUNTIF($I$26:$I$65,8)</f>
        <v>3</v>
      </c>
    </row>
    <row r="14" spans="2:15" ht="14.5" thickBot="1" x14ac:dyDescent="0.3">
      <c r="B14" s="293">
        <v>9</v>
      </c>
      <c r="C14" s="296" t="s">
        <v>342</v>
      </c>
      <c r="D14" s="295">
        <f t="shared" si="0"/>
        <v>10</v>
      </c>
      <c r="E14" s="295"/>
      <c r="G14" s="335">
        <f>COUNTIF($H$141:$H$187,9)</f>
        <v>0</v>
      </c>
      <c r="H14" s="335">
        <f>COUNTIF($I$141:$I$187,9)</f>
        <v>7</v>
      </c>
      <c r="I14" s="335">
        <f>COUNTIF($H$66:$H$140,9)</f>
        <v>0</v>
      </c>
      <c r="J14" s="335">
        <f>COUNTIF($I$66:$I$140,9)</f>
        <v>3</v>
      </c>
      <c r="K14" s="196">
        <f>COUNTIF($H$26:$H$65,9)</f>
        <v>0</v>
      </c>
      <c r="L14" s="196">
        <f>COUNTIF($I$26:$I$65,9)</f>
        <v>0</v>
      </c>
    </row>
    <row r="15" spans="2:15" ht="14.5" thickBot="1" x14ac:dyDescent="0.3">
      <c r="B15" s="293">
        <v>10</v>
      </c>
      <c r="C15" s="294" t="s">
        <v>343</v>
      </c>
      <c r="D15" s="295">
        <f t="shared" si="0"/>
        <v>1</v>
      </c>
      <c r="E15" s="295"/>
      <c r="G15" s="335">
        <f>COUNTIF($H$141:$H$187,10)</f>
        <v>0</v>
      </c>
      <c r="H15" s="335">
        <f>COUNTIF($I$141:$I$187,10)</f>
        <v>0</v>
      </c>
      <c r="I15" s="335">
        <f>COUNTIF($H$66:$H$140,10)</f>
        <v>0</v>
      </c>
      <c r="J15" s="335">
        <f>COUNTIF($I$66:$I$140,10)</f>
        <v>1</v>
      </c>
      <c r="K15" s="196">
        <f>COUNTIF($H$26:$H$65,10)</f>
        <v>0</v>
      </c>
      <c r="L15" s="196">
        <f>COUNTIF($I$26:$I$65,10)</f>
        <v>0</v>
      </c>
    </row>
    <row r="16" spans="2:15" ht="14.5" thickBot="1" x14ac:dyDescent="0.3">
      <c r="B16" s="293">
        <v>11</v>
      </c>
      <c r="C16" s="294" t="s">
        <v>344</v>
      </c>
      <c r="D16" s="295">
        <f t="shared" si="0"/>
        <v>1</v>
      </c>
      <c r="E16" s="295"/>
      <c r="G16" s="335">
        <f>COUNTIF($H$141:$H$187,11)</f>
        <v>0</v>
      </c>
      <c r="H16" s="335">
        <f>COUNTIF($I$141:$I$187,11)</f>
        <v>0</v>
      </c>
      <c r="I16" s="335">
        <f>COUNTIF($H$66:$H$140,11)</f>
        <v>0</v>
      </c>
      <c r="J16" s="335">
        <f>COUNTIF($I$66:$I$140,11)</f>
        <v>1</v>
      </c>
      <c r="K16" s="196">
        <f>COUNTIF($H$26:$H$65,11)</f>
        <v>0</v>
      </c>
      <c r="L16" s="196">
        <f>COUNTIF($I$26:$I$65,11)</f>
        <v>0</v>
      </c>
    </row>
    <row r="17" spans="2:14" ht="14.5" thickBot="1" x14ac:dyDescent="0.3">
      <c r="B17" s="293">
        <v>12</v>
      </c>
      <c r="C17" s="294" t="s">
        <v>345</v>
      </c>
      <c r="D17" s="295">
        <f t="shared" si="0"/>
        <v>2</v>
      </c>
      <c r="E17" s="295"/>
      <c r="G17" s="335">
        <f>COUNTIF($H$141:$H$187,12)</f>
        <v>0</v>
      </c>
      <c r="H17" s="335">
        <f>COUNTIF($I$141:$I$187,12)</f>
        <v>0</v>
      </c>
      <c r="I17" s="335">
        <f>COUNTIF($H$66:$H$140,12)</f>
        <v>0</v>
      </c>
      <c r="J17" s="335">
        <f>COUNTIF($I$66:$I$140,12)</f>
        <v>2</v>
      </c>
      <c r="K17" s="196">
        <f>COUNTIF($H$26:$H$65,12)</f>
        <v>0</v>
      </c>
      <c r="L17" s="196">
        <f>COUNTIF($I$26:$I$65,12)</f>
        <v>0</v>
      </c>
    </row>
    <row r="18" spans="2:14" ht="14.5" thickBot="1" x14ac:dyDescent="0.3">
      <c r="B18" s="293">
        <v>13</v>
      </c>
      <c r="C18" s="296" t="s">
        <v>346</v>
      </c>
      <c r="D18" s="295">
        <f t="shared" si="0"/>
        <v>1</v>
      </c>
      <c r="E18" s="295"/>
      <c r="G18" s="335">
        <f>COUNTIF($H$141:$H$187,13)</f>
        <v>0</v>
      </c>
      <c r="H18" s="335">
        <f>COUNTIF($I$141:$I$187,13)</f>
        <v>0</v>
      </c>
      <c r="I18" s="335">
        <f>COUNTIF($H$66:$H$140,13)</f>
        <v>0</v>
      </c>
      <c r="J18" s="335">
        <f>COUNTIF($I$66:$I$140,13)</f>
        <v>1</v>
      </c>
      <c r="K18" s="196">
        <f>COUNTIF($H$26:$H$65,13)</f>
        <v>0</v>
      </c>
      <c r="L18" s="196">
        <f>COUNTIF($I$26:$I$65,13)</f>
        <v>0</v>
      </c>
    </row>
    <row r="19" spans="2:14" ht="14.5" thickBot="1" x14ac:dyDescent="0.3">
      <c r="B19" s="293">
        <v>14</v>
      </c>
      <c r="C19" s="296" t="s">
        <v>347</v>
      </c>
      <c r="D19" s="295">
        <f t="shared" si="0"/>
        <v>0</v>
      </c>
      <c r="E19" s="295"/>
      <c r="G19" s="335">
        <f>COUNTIF($H$141:$H$187,14)</f>
        <v>0</v>
      </c>
      <c r="H19" s="335">
        <f>COUNTIF($I$141:$I$187,14)</f>
        <v>0</v>
      </c>
      <c r="I19" s="335">
        <f>COUNTIF($H$66:$H$140,14)</f>
        <v>0</v>
      </c>
      <c r="J19" s="335">
        <f>COUNTIF($I$66:$I$140,14)</f>
        <v>0</v>
      </c>
      <c r="K19" s="196">
        <f>COUNTIF($H$26:$H$65,14)</f>
        <v>0</v>
      </c>
      <c r="L19" s="196">
        <f>COUNTIF($I$26:$I$65,14)</f>
        <v>0</v>
      </c>
    </row>
    <row r="20" spans="2:14" ht="14.5" thickBot="1" x14ac:dyDescent="0.3">
      <c r="B20" s="353" t="s">
        <v>375</v>
      </c>
      <c r="C20" s="354"/>
      <c r="D20" s="295">
        <f>SUM(D6:D19)</f>
        <v>317</v>
      </c>
      <c r="E20" s="295">
        <f>SUM(E6:E19)</f>
        <v>0</v>
      </c>
      <c r="G20" s="304">
        <f>SUM(G6:G19)</f>
        <v>47</v>
      </c>
      <c r="H20" s="304">
        <f t="shared" ref="H20:N20" si="1">SUM(H6:H19)</f>
        <v>47</v>
      </c>
      <c r="I20" s="304">
        <f t="shared" si="1"/>
        <v>75</v>
      </c>
      <c r="J20" s="304">
        <f t="shared" si="1"/>
        <v>75</v>
      </c>
      <c r="K20">
        <f t="shared" si="1"/>
        <v>38</v>
      </c>
      <c r="L20">
        <f t="shared" si="1"/>
        <v>35</v>
      </c>
      <c r="M20">
        <f t="shared" si="1"/>
        <v>0</v>
      </c>
      <c r="N20">
        <f t="shared" si="1"/>
        <v>0</v>
      </c>
    </row>
    <row r="21" spans="2:14" ht="14.5" thickBot="1" x14ac:dyDescent="0.3">
      <c r="B21" s="355" t="s">
        <v>440</v>
      </c>
      <c r="C21" s="356"/>
      <c r="D21" s="356"/>
      <c r="E21" s="357"/>
      <c r="F21" s="336"/>
      <c r="G21" s="335"/>
    </row>
    <row r="24" spans="2:14" ht="13" thickBot="1" x14ac:dyDescent="0.3"/>
    <row r="25" spans="2:14" ht="26.5" thickBot="1" x14ac:dyDescent="0.3">
      <c r="B25" s="337" t="s">
        <v>0</v>
      </c>
      <c r="C25" s="337" t="s">
        <v>483</v>
      </c>
      <c r="D25" s="337" t="s">
        <v>484</v>
      </c>
      <c r="E25" s="337" t="s">
        <v>485</v>
      </c>
      <c r="F25" s="337" t="s">
        <v>486</v>
      </c>
      <c r="G25" s="338" t="s">
        <v>674</v>
      </c>
      <c r="H25" s="338" t="s">
        <v>675</v>
      </c>
      <c r="I25" s="338" t="s">
        <v>676</v>
      </c>
    </row>
    <row r="26" spans="2:14" ht="13.5" thickBot="1" x14ac:dyDescent="0.3">
      <c r="B26" s="339">
        <v>1</v>
      </c>
      <c r="C26" s="339" t="s">
        <v>677</v>
      </c>
      <c r="D26" s="339">
        <v>823203</v>
      </c>
      <c r="E26" s="339" t="s">
        <v>465</v>
      </c>
      <c r="F26" s="340">
        <v>42299</v>
      </c>
      <c r="G26" s="314">
        <v>3.13</v>
      </c>
      <c r="H26" s="314">
        <v>4</v>
      </c>
      <c r="I26" s="314">
        <v>3</v>
      </c>
      <c r="J26" s="314"/>
    </row>
    <row r="27" spans="2:14" ht="173" thickBot="1" x14ac:dyDescent="0.3">
      <c r="B27" s="339">
        <v>2</v>
      </c>
      <c r="C27" s="339" t="s">
        <v>678</v>
      </c>
      <c r="D27" s="339">
        <v>823214</v>
      </c>
      <c r="E27" s="339" t="s">
        <v>465</v>
      </c>
      <c r="F27" s="340">
        <v>42299</v>
      </c>
      <c r="G27" s="314">
        <v>3.13</v>
      </c>
      <c r="H27" s="314">
        <v>4</v>
      </c>
      <c r="I27" s="314">
        <v>7</v>
      </c>
      <c r="J27" s="341" t="s">
        <v>468</v>
      </c>
    </row>
    <row r="28" spans="2:14" ht="92.5" thickBot="1" x14ac:dyDescent="0.3">
      <c r="B28" s="339">
        <v>3</v>
      </c>
      <c r="C28" s="339" t="s">
        <v>679</v>
      </c>
      <c r="D28" s="339">
        <v>923007</v>
      </c>
      <c r="E28" s="339" t="s">
        <v>465</v>
      </c>
      <c r="F28" s="340">
        <v>42299</v>
      </c>
      <c r="G28" s="314">
        <v>3.03</v>
      </c>
      <c r="H28" s="314">
        <v>6</v>
      </c>
      <c r="I28" s="314">
        <v>0</v>
      </c>
      <c r="J28" s="342" t="s">
        <v>469</v>
      </c>
    </row>
    <row r="29" spans="2:14" ht="92.5" thickBot="1" x14ac:dyDescent="0.3">
      <c r="B29" s="339">
        <v>4</v>
      </c>
      <c r="C29" s="339" t="s">
        <v>680</v>
      </c>
      <c r="D29" s="339">
        <v>923026</v>
      </c>
      <c r="E29" s="339" t="s">
        <v>465</v>
      </c>
      <c r="F29" s="340">
        <v>42299</v>
      </c>
      <c r="G29" s="314">
        <v>3.1</v>
      </c>
      <c r="H29" s="314">
        <v>2</v>
      </c>
      <c r="I29" s="314">
        <v>6</v>
      </c>
      <c r="J29" s="342" t="s">
        <v>470</v>
      </c>
    </row>
    <row r="30" spans="2:14" ht="115.5" thickBot="1" x14ac:dyDescent="0.3">
      <c r="B30" s="339">
        <v>5</v>
      </c>
      <c r="C30" s="339" t="s">
        <v>681</v>
      </c>
      <c r="D30" s="339">
        <v>923236</v>
      </c>
      <c r="E30" s="339" t="s">
        <v>465</v>
      </c>
      <c r="F30" s="340">
        <v>42299</v>
      </c>
      <c r="G30" s="314">
        <v>2.82</v>
      </c>
      <c r="H30" s="314">
        <v>3</v>
      </c>
      <c r="I30" s="314">
        <v>4</v>
      </c>
      <c r="J30" s="342" t="s">
        <v>471</v>
      </c>
    </row>
    <row r="31" spans="2:14" ht="115.5" thickBot="1" x14ac:dyDescent="0.3">
      <c r="B31" s="339">
        <v>6</v>
      </c>
      <c r="C31" s="339" t="s">
        <v>682</v>
      </c>
      <c r="D31" s="339">
        <v>923241</v>
      </c>
      <c r="E31" s="339" t="s">
        <v>465</v>
      </c>
      <c r="F31" s="340">
        <v>42299</v>
      </c>
      <c r="G31" s="314">
        <v>2.99</v>
      </c>
      <c r="H31" s="314">
        <v>1</v>
      </c>
      <c r="I31" s="314">
        <v>6</v>
      </c>
      <c r="J31" s="341" t="s">
        <v>472</v>
      </c>
    </row>
    <row r="32" spans="2:14" ht="115.5" thickBot="1" x14ac:dyDescent="0.3">
      <c r="B32" s="339">
        <v>7</v>
      </c>
      <c r="C32" s="339" t="s">
        <v>683</v>
      </c>
      <c r="D32" s="339">
        <v>1023110003</v>
      </c>
      <c r="E32" s="339" t="s">
        <v>465</v>
      </c>
      <c r="F32" s="340">
        <v>42299</v>
      </c>
      <c r="G32" s="314">
        <v>3.1</v>
      </c>
      <c r="H32" s="314">
        <v>0</v>
      </c>
      <c r="I32" s="314">
        <v>0</v>
      </c>
      <c r="J32" s="341" t="s">
        <v>473</v>
      </c>
    </row>
    <row r="33" spans="2:10" ht="161.5" thickBot="1" x14ac:dyDescent="0.3">
      <c r="B33" s="339">
        <v>8</v>
      </c>
      <c r="C33" s="339" t="s">
        <v>684</v>
      </c>
      <c r="D33" s="339" t="s">
        <v>685</v>
      </c>
      <c r="E33" s="339" t="s">
        <v>465</v>
      </c>
      <c r="F33" s="340">
        <v>42299</v>
      </c>
      <c r="G33" s="314">
        <v>3.19</v>
      </c>
      <c r="H33" s="314">
        <v>3</v>
      </c>
      <c r="I33" s="314">
        <v>7</v>
      </c>
      <c r="J33" s="341" t="s">
        <v>474</v>
      </c>
    </row>
    <row r="34" spans="2:10" ht="115.5" thickBot="1" x14ac:dyDescent="0.3">
      <c r="B34" s="339">
        <v>9</v>
      </c>
      <c r="C34" s="339" t="s">
        <v>686</v>
      </c>
      <c r="D34" s="339">
        <v>1023110234</v>
      </c>
      <c r="E34" s="339" t="s">
        <v>465</v>
      </c>
      <c r="F34" s="340">
        <v>42299</v>
      </c>
      <c r="G34" s="314">
        <v>3.24</v>
      </c>
      <c r="H34" s="314">
        <v>6</v>
      </c>
      <c r="I34" s="314">
        <v>7</v>
      </c>
      <c r="J34" s="341" t="s">
        <v>475</v>
      </c>
    </row>
    <row r="35" spans="2:10" ht="104" thickBot="1" x14ac:dyDescent="0.3">
      <c r="B35" s="339">
        <v>10</v>
      </c>
      <c r="C35" s="339" t="s">
        <v>687</v>
      </c>
      <c r="D35" s="339" t="s">
        <v>688</v>
      </c>
      <c r="E35" s="339" t="s">
        <v>465</v>
      </c>
      <c r="F35" s="340">
        <v>42299</v>
      </c>
      <c r="G35" s="314">
        <v>2.97</v>
      </c>
      <c r="H35" s="314">
        <v>2</v>
      </c>
      <c r="I35" s="314">
        <v>3</v>
      </c>
      <c r="J35" s="342" t="s">
        <v>476</v>
      </c>
    </row>
    <row r="36" spans="2:10" ht="115.5" thickBot="1" x14ac:dyDescent="0.3">
      <c r="B36" s="339">
        <v>11</v>
      </c>
      <c r="C36" s="339" t="s">
        <v>689</v>
      </c>
      <c r="D36" s="339">
        <v>1123110003</v>
      </c>
      <c r="E36" s="339" t="s">
        <v>465</v>
      </c>
      <c r="F36" s="340">
        <v>42299</v>
      </c>
      <c r="G36" s="314">
        <v>3.33</v>
      </c>
      <c r="H36" s="314">
        <v>3</v>
      </c>
      <c r="I36" s="314">
        <v>4</v>
      </c>
      <c r="J36" s="341" t="s">
        <v>477</v>
      </c>
    </row>
    <row r="37" spans="2:10" ht="92.5" thickBot="1" x14ac:dyDescent="0.3">
      <c r="B37" s="339">
        <v>12</v>
      </c>
      <c r="C37" s="339" t="s">
        <v>690</v>
      </c>
      <c r="D37" s="339">
        <v>1123110006</v>
      </c>
      <c r="E37" s="339" t="s">
        <v>465</v>
      </c>
      <c r="F37" s="340">
        <v>42299</v>
      </c>
      <c r="G37" s="314">
        <v>3.4</v>
      </c>
      <c r="H37" s="314">
        <v>4</v>
      </c>
      <c r="I37" s="314">
        <v>6</v>
      </c>
      <c r="J37" s="341" t="s">
        <v>478</v>
      </c>
    </row>
    <row r="38" spans="2:10" ht="150" thickBot="1" x14ac:dyDescent="0.3">
      <c r="B38" s="339">
        <v>13</v>
      </c>
      <c r="C38" s="339" t="s">
        <v>691</v>
      </c>
      <c r="D38" s="339">
        <v>1123110008</v>
      </c>
      <c r="E38" s="339" t="s">
        <v>465</v>
      </c>
      <c r="F38" s="340">
        <v>42299</v>
      </c>
      <c r="G38" s="314">
        <v>3.6</v>
      </c>
      <c r="H38" s="314">
        <v>1</v>
      </c>
      <c r="I38" s="314">
        <v>2</v>
      </c>
      <c r="J38" s="341" t="s">
        <v>479</v>
      </c>
    </row>
    <row r="39" spans="2:10" ht="115.5" thickBot="1" x14ac:dyDescent="0.3">
      <c r="B39" s="339">
        <v>14</v>
      </c>
      <c r="C39" s="339" t="s">
        <v>692</v>
      </c>
      <c r="D39" s="339">
        <v>1123110203</v>
      </c>
      <c r="E39" s="339" t="s">
        <v>465</v>
      </c>
      <c r="F39" s="340">
        <v>42299</v>
      </c>
      <c r="G39" s="314">
        <v>3.18</v>
      </c>
      <c r="H39" s="314">
        <v>2</v>
      </c>
      <c r="I39" s="314">
        <v>6</v>
      </c>
      <c r="J39" s="342" t="s">
        <v>480</v>
      </c>
    </row>
    <row r="40" spans="2:10" ht="104" thickBot="1" x14ac:dyDescent="0.3">
      <c r="B40" s="339">
        <v>15</v>
      </c>
      <c r="C40" s="339" t="s">
        <v>693</v>
      </c>
      <c r="D40" s="339" t="s">
        <v>694</v>
      </c>
      <c r="E40" s="339" t="s">
        <v>465</v>
      </c>
      <c r="F40" s="340">
        <v>42299</v>
      </c>
      <c r="G40" s="314">
        <v>3.09</v>
      </c>
      <c r="H40" s="314">
        <v>3</v>
      </c>
      <c r="I40" s="314">
        <v>0</v>
      </c>
      <c r="J40" s="342" t="s">
        <v>481</v>
      </c>
    </row>
    <row r="41" spans="2:10" ht="13.5" thickBot="1" x14ac:dyDescent="0.3">
      <c r="B41" s="339">
        <v>16</v>
      </c>
      <c r="C41" s="339" t="s">
        <v>695</v>
      </c>
      <c r="D41" s="339" t="s">
        <v>696</v>
      </c>
      <c r="E41" s="339" t="s">
        <v>465</v>
      </c>
      <c r="F41" s="340">
        <v>42299</v>
      </c>
      <c r="G41" s="314">
        <v>3.4</v>
      </c>
      <c r="H41" s="314">
        <v>2</v>
      </c>
      <c r="I41" s="314">
        <v>0</v>
      </c>
      <c r="J41" s="314"/>
    </row>
    <row r="42" spans="2:10" ht="13.5" thickBot="1" x14ac:dyDescent="0.3">
      <c r="B42" s="339">
        <v>17</v>
      </c>
      <c r="C42" s="339" t="s">
        <v>697</v>
      </c>
      <c r="D42" s="339" t="s">
        <v>698</v>
      </c>
      <c r="E42" s="339" t="s">
        <v>465</v>
      </c>
      <c r="F42" s="340">
        <v>42299</v>
      </c>
      <c r="G42" s="314">
        <v>3.09</v>
      </c>
      <c r="H42" s="314">
        <v>3</v>
      </c>
      <c r="I42" s="314">
        <v>4</v>
      </c>
      <c r="J42" s="314"/>
    </row>
    <row r="43" spans="2:10" ht="13.5" thickBot="1" x14ac:dyDescent="0.3">
      <c r="B43" s="339">
        <v>18</v>
      </c>
      <c r="C43" s="339" t="s">
        <v>699</v>
      </c>
      <c r="D43" s="339" t="s">
        <v>700</v>
      </c>
      <c r="E43" s="339" t="s">
        <v>465</v>
      </c>
      <c r="F43" s="340">
        <v>42299</v>
      </c>
      <c r="G43" s="314">
        <v>3.03</v>
      </c>
      <c r="H43" s="314">
        <v>3</v>
      </c>
      <c r="I43" s="314">
        <v>5</v>
      </c>
      <c r="J43" s="314"/>
    </row>
    <row r="44" spans="2:10" ht="13.5" thickBot="1" x14ac:dyDescent="0.3">
      <c r="B44" s="339">
        <v>19</v>
      </c>
      <c r="C44" s="339" t="s">
        <v>701</v>
      </c>
      <c r="D44" s="339" t="s">
        <v>702</v>
      </c>
      <c r="E44" s="339" t="s">
        <v>465</v>
      </c>
      <c r="F44" s="340">
        <v>42299</v>
      </c>
      <c r="G44" s="314">
        <v>3.53</v>
      </c>
      <c r="H44" s="314">
        <v>1</v>
      </c>
      <c r="I44" s="314">
        <v>2</v>
      </c>
      <c r="J44" s="314"/>
    </row>
    <row r="45" spans="2:10" ht="13.5" thickBot="1" x14ac:dyDescent="0.3">
      <c r="B45" s="339">
        <v>20</v>
      </c>
      <c r="C45" s="339" t="s">
        <v>703</v>
      </c>
      <c r="D45" s="339" t="s">
        <v>704</v>
      </c>
      <c r="E45" s="339" t="s">
        <v>465</v>
      </c>
      <c r="F45" s="340">
        <v>42299</v>
      </c>
      <c r="G45" s="314">
        <v>3.37</v>
      </c>
      <c r="H45" s="346">
        <v>3</v>
      </c>
      <c r="I45" s="314">
        <v>4</v>
      </c>
      <c r="J45" s="314"/>
    </row>
    <row r="46" spans="2:10" ht="13.5" thickBot="1" x14ac:dyDescent="0.3">
      <c r="B46" s="339">
        <v>21</v>
      </c>
      <c r="C46" s="339" t="s">
        <v>705</v>
      </c>
      <c r="D46" s="339" t="s">
        <v>706</v>
      </c>
      <c r="E46" s="339" t="s">
        <v>465</v>
      </c>
      <c r="F46" s="340">
        <v>42299</v>
      </c>
      <c r="G46" s="314">
        <v>3.27</v>
      </c>
      <c r="H46" s="314">
        <v>4</v>
      </c>
      <c r="I46" s="314">
        <v>7</v>
      </c>
      <c r="J46" s="314"/>
    </row>
    <row r="47" spans="2:10" ht="13.5" thickBot="1" x14ac:dyDescent="0.3">
      <c r="B47" s="339">
        <v>22</v>
      </c>
      <c r="C47" s="339" t="s">
        <v>707</v>
      </c>
      <c r="D47" s="339" t="s">
        <v>708</v>
      </c>
      <c r="E47" s="339" t="s">
        <v>465</v>
      </c>
      <c r="F47" s="340">
        <v>42299</v>
      </c>
      <c r="G47" s="314">
        <v>3.14</v>
      </c>
      <c r="H47" s="314">
        <v>3</v>
      </c>
      <c r="I47" s="314">
        <v>7</v>
      </c>
      <c r="J47" s="314"/>
    </row>
    <row r="48" spans="2:10" ht="13.5" thickBot="1" x14ac:dyDescent="0.3">
      <c r="B48" s="339">
        <v>23</v>
      </c>
      <c r="C48" s="339" t="s">
        <v>709</v>
      </c>
      <c r="D48" s="339" t="s">
        <v>710</v>
      </c>
      <c r="E48" s="339" t="s">
        <v>465</v>
      </c>
      <c r="F48" s="340">
        <v>42299</v>
      </c>
      <c r="G48" s="314">
        <v>2.95</v>
      </c>
      <c r="H48" s="314">
        <v>6</v>
      </c>
      <c r="I48" s="314">
        <v>7</v>
      </c>
      <c r="J48" s="314"/>
    </row>
    <row r="49" spans="2:9" ht="13.5" thickBot="1" x14ac:dyDescent="0.3">
      <c r="B49" s="339">
        <v>1</v>
      </c>
      <c r="C49" s="339" t="s">
        <v>584</v>
      </c>
      <c r="D49" s="339">
        <v>923009</v>
      </c>
      <c r="E49" s="339" t="s">
        <v>465</v>
      </c>
      <c r="F49" s="340">
        <v>75352</v>
      </c>
      <c r="G49" s="314">
        <v>2.84</v>
      </c>
      <c r="H49" s="315">
        <v>4</v>
      </c>
      <c r="I49" s="316">
        <v>7</v>
      </c>
    </row>
    <row r="50" spans="2:9" ht="13.5" thickBot="1" x14ac:dyDescent="0.3">
      <c r="B50" s="339">
        <v>2</v>
      </c>
      <c r="C50" s="339" t="s">
        <v>585</v>
      </c>
      <c r="D50" s="339">
        <v>923018</v>
      </c>
      <c r="E50" s="339" t="s">
        <v>465</v>
      </c>
      <c r="F50" s="340">
        <v>75352</v>
      </c>
      <c r="G50" s="314">
        <v>2.88</v>
      </c>
      <c r="H50" s="314">
        <v>2</v>
      </c>
      <c r="I50" s="317">
        <v>8</v>
      </c>
    </row>
    <row r="51" spans="2:9" ht="13.5" thickBot="1" x14ac:dyDescent="0.3">
      <c r="B51" s="339">
        <v>3</v>
      </c>
      <c r="C51" s="339" t="s">
        <v>586</v>
      </c>
      <c r="D51" s="339">
        <v>923221</v>
      </c>
      <c r="E51" s="339" t="s">
        <v>465</v>
      </c>
      <c r="F51" s="340">
        <v>75352</v>
      </c>
      <c r="G51" s="314">
        <v>2.88</v>
      </c>
      <c r="H51" s="314">
        <v>4</v>
      </c>
      <c r="I51" s="317">
        <v>3</v>
      </c>
    </row>
    <row r="52" spans="2:9" ht="13.5" thickBot="1" x14ac:dyDescent="0.3">
      <c r="B52" s="339">
        <v>4</v>
      </c>
      <c r="C52" s="339" t="s">
        <v>587</v>
      </c>
      <c r="D52" s="339">
        <v>923242</v>
      </c>
      <c r="E52" s="339" t="s">
        <v>465</v>
      </c>
      <c r="F52" s="340">
        <v>75352</v>
      </c>
      <c r="G52" s="314">
        <v>3.05</v>
      </c>
      <c r="H52" s="314">
        <v>1</v>
      </c>
      <c r="I52" s="317">
        <v>4</v>
      </c>
    </row>
    <row r="53" spans="2:9" ht="13.5" thickBot="1" x14ac:dyDescent="0.3">
      <c r="B53" s="339">
        <v>5</v>
      </c>
      <c r="C53" s="339" t="s">
        <v>588</v>
      </c>
      <c r="D53" s="339">
        <v>1123110013</v>
      </c>
      <c r="E53" s="339" t="s">
        <v>465</v>
      </c>
      <c r="F53" s="340">
        <v>75352</v>
      </c>
      <c r="G53" s="314">
        <v>2.97</v>
      </c>
      <c r="H53" s="314">
        <v>1</v>
      </c>
      <c r="I53" s="317">
        <v>8</v>
      </c>
    </row>
    <row r="54" spans="2:9" ht="13.5" thickBot="1" x14ac:dyDescent="0.3">
      <c r="B54" s="339">
        <v>6</v>
      </c>
      <c r="C54" s="339" t="s">
        <v>589</v>
      </c>
      <c r="D54" s="339">
        <v>1123110021</v>
      </c>
      <c r="E54" s="339" t="s">
        <v>465</v>
      </c>
      <c r="F54" s="340">
        <v>75352</v>
      </c>
      <c r="G54" s="314">
        <v>3.13</v>
      </c>
      <c r="H54" s="314">
        <v>4</v>
      </c>
      <c r="I54" s="317">
        <v>7</v>
      </c>
    </row>
    <row r="55" spans="2:9" ht="13.5" thickBot="1" x14ac:dyDescent="0.3">
      <c r="B55" s="339">
        <v>7</v>
      </c>
      <c r="C55" s="339" t="s">
        <v>590</v>
      </c>
      <c r="D55" s="339">
        <v>1123110026</v>
      </c>
      <c r="E55" s="339" t="s">
        <v>465</v>
      </c>
      <c r="F55" s="340">
        <v>75352</v>
      </c>
      <c r="G55" s="314">
        <v>3.47</v>
      </c>
      <c r="H55" s="314">
        <v>3</v>
      </c>
      <c r="I55" s="317">
        <v>4</v>
      </c>
    </row>
    <row r="56" spans="2:9" ht="13.5" thickBot="1" x14ac:dyDescent="0.3">
      <c r="B56" s="339">
        <v>8</v>
      </c>
      <c r="C56" s="339" t="s">
        <v>591</v>
      </c>
      <c r="D56" s="339">
        <v>1123110218</v>
      </c>
      <c r="E56" s="339" t="s">
        <v>465</v>
      </c>
      <c r="F56" s="340">
        <v>75352</v>
      </c>
      <c r="G56" s="314">
        <v>3.01</v>
      </c>
      <c r="H56" s="314">
        <v>4</v>
      </c>
      <c r="I56" s="317">
        <v>3</v>
      </c>
    </row>
    <row r="57" spans="2:9" ht="13.5" thickBot="1" x14ac:dyDescent="0.3">
      <c r="B57" s="339">
        <v>9</v>
      </c>
      <c r="C57" s="339" t="s">
        <v>592</v>
      </c>
      <c r="D57" s="339">
        <v>1123110233</v>
      </c>
      <c r="E57" s="339" t="s">
        <v>465</v>
      </c>
      <c r="F57" s="340">
        <v>75352</v>
      </c>
      <c r="G57" s="314">
        <v>3.08</v>
      </c>
      <c r="H57" s="314">
        <v>3</v>
      </c>
      <c r="I57" s="317">
        <v>6</v>
      </c>
    </row>
    <row r="58" spans="2:9" ht="13.5" thickBot="1" x14ac:dyDescent="0.3">
      <c r="B58" s="339">
        <v>10</v>
      </c>
      <c r="C58" s="339" t="s">
        <v>593</v>
      </c>
      <c r="D58" s="339">
        <v>1123110234</v>
      </c>
      <c r="E58" s="339" t="s">
        <v>465</v>
      </c>
      <c r="F58" s="340">
        <v>75352</v>
      </c>
      <c r="G58" s="314">
        <v>3.02</v>
      </c>
      <c r="H58" s="314">
        <v>3</v>
      </c>
      <c r="I58" s="317">
        <v>4</v>
      </c>
    </row>
    <row r="59" spans="2:9" ht="13.5" thickBot="1" x14ac:dyDescent="0.3">
      <c r="B59" s="339">
        <v>11</v>
      </c>
      <c r="C59" s="339" t="s">
        <v>594</v>
      </c>
      <c r="D59" s="339" t="s">
        <v>595</v>
      </c>
      <c r="E59" s="339" t="s">
        <v>465</v>
      </c>
      <c r="F59" s="340">
        <v>75352</v>
      </c>
      <c r="G59" s="314">
        <v>3.19</v>
      </c>
      <c r="H59" s="314"/>
      <c r="I59" s="317"/>
    </row>
    <row r="60" spans="2:9" ht="13.5" thickBot="1" x14ac:dyDescent="0.3">
      <c r="B60" s="339">
        <v>12</v>
      </c>
      <c r="C60" s="339" t="s">
        <v>596</v>
      </c>
      <c r="D60" s="339" t="s">
        <v>597</v>
      </c>
      <c r="E60" s="339" t="s">
        <v>465</v>
      </c>
      <c r="F60" s="340">
        <v>75352</v>
      </c>
      <c r="G60" s="314">
        <v>3.19</v>
      </c>
      <c r="H60" s="314">
        <v>3</v>
      </c>
      <c r="I60" s="317">
        <v>6</v>
      </c>
    </row>
    <row r="61" spans="2:9" ht="13.5" thickBot="1" x14ac:dyDescent="0.3">
      <c r="B61" s="339">
        <v>13</v>
      </c>
      <c r="C61" s="339" t="s">
        <v>598</v>
      </c>
      <c r="D61" s="339" t="s">
        <v>599</v>
      </c>
      <c r="E61" s="339" t="s">
        <v>465</v>
      </c>
      <c r="F61" s="340">
        <v>75352</v>
      </c>
      <c r="G61" s="314">
        <v>3.31</v>
      </c>
      <c r="H61" s="314">
        <v>2</v>
      </c>
      <c r="I61" s="317">
        <v>8</v>
      </c>
    </row>
    <row r="62" spans="2:9" ht="13.5" thickBot="1" x14ac:dyDescent="0.3">
      <c r="B62" s="339">
        <v>14</v>
      </c>
      <c r="C62" s="339" t="s">
        <v>600</v>
      </c>
      <c r="D62" s="339" t="s">
        <v>601</v>
      </c>
      <c r="E62" s="339" t="s">
        <v>465</v>
      </c>
      <c r="F62" s="340">
        <v>75352</v>
      </c>
      <c r="G62" s="314">
        <v>3.44</v>
      </c>
      <c r="H62" s="314">
        <v>2</v>
      </c>
      <c r="I62" s="317">
        <v>6</v>
      </c>
    </row>
    <row r="63" spans="2:9" ht="13.5" thickBot="1" x14ac:dyDescent="0.3">
      <c r="B63" s="339">
        <v>15</v>
      </c>
      <c r="C63" s="339" t="s">
        <v>602</v>
      </c>
      <c r="D63" s="339" t="s">
        <v>603</v>
      </c>
      <c r="E63" s="339" t="s">
        <v>465</v>
      </c>
      <c r="F63" s="340">
        <v>75352</v>
      </c>
      <c r="G63" s="314">
        <v>3.43</v>
      </c>
      <c r="H63" s="314">
        <v>3</v>
      </c>
      <c r="I63" s="317">
        <v>7</v>
      </c>
    </row>
    <row r="64" spans="2:9" ht="13.5" thickBot="1" x14ac:dyDescent="0.3">
      <c r="B64" s="339">
        <v>16</v>
      </c>
      <c r="C64" s="339" t="s">
        <v>604</v>
      </c>
      <c r="D64" s="339" t="s">
        <v>605</v>
      </c>
      <c r="E64" s="339" t="s">
        <v>465</v>
      </c>
      <c r="F64" s="340">
        <v>75352</v>
      </c>
      <c r="G64" s="314">
        <v>3.38</v>
      </c>
      <c r="H64" s="314">
        <v>2</v>
      </c>
      <c r="I64" s="317">
        <v>3</v>
      </c>
    </row>
    <row r="65" spans="2:9" ht="13.5" thickBot="1" x14ac:dyDescent="0.3">
      <c r="B65" s="339">
        <v>17</v>
      </c>
      <c r="C65" s="339" t="s">
        <v>606</v>
      </c>
      <c r="D65" s="339" t="s">
        <v>607</v>
      </c>
      <c r="E65" s="339" t="s">
        <v>465</v>
      </c>
      <c r="F65" s="340">
        <v>75352</v>
      </c>
      <c r="G65" s="314">
        <v>3.31</v>
      </c>
      <c r="H65" s="314">
        <v>4</v>
      </c>
      <c r="I65" s="317">
        <v>3</v>
      </c>
    </row>
    <row r="66" spans="2:9" ht="13.5" thickBot="1" x14ac:dyDescent="0.3">
      <c r="B66" s="309">
        <v>1</v>
      </c>
      <c r="C66" s="309" t="s">
        <v>608</v>
      </c>
      <c r="D66" s="309">
        <v>923246</v>
      </c>
      <c r="E66" s="309" t="s">
        <v>466</v>
      </c>
      <c r="F66" s="312">
        <v>42669</v>
      </c>
      <c r="G66" s="310">
        <v>2.98</v>
      </c>
      <c r="H66" s="310">
        <v>2</v>
      </c>
      <c r="I66" s="311">
        <v>5</v>
      </c>
    </row>
    <row r="67" spans="2:9" ht="13.5" thickBot="1" x14ac:dyDescent="0.3">
      <c r="B67" s="309">
        <v>2</v>
      </c>
      <c r="C67" s="309" t="s">
        <v>609</v>
      </c>
      <c r="D67" s="309">
        <v>1023110001</v>
      </c>
      <c r="E67" s="309" t="s">
        <v>466</v>
      </c>
      <c r="F67" s="312">
        <v>42669</v>
      </c>
      <c r="G67" s="310">
        <v>3.02</v>
      </c>
      <c r="H67" s="310">
        <v>1</v>
      </c>
      <c r="I67" s="311">
        <v>5</v>
      </c>
    </row>
    <row r="68" spans="2:9" ht="13.5" thickBot="1" x14ac:dyDescent="0.3">
      <c r="B68" s="309">
        <v>3</v>
      </c>
      <c r="C68" s="309" t="s">
        <v>610</v>
      </c>
      <c r="D68" s="309" t="s">
        <v>611</v>
      </c>
      <c r="E68" s="309" t="s">
        <v>466</v>
      </c>
      <c r="F68" s="312">
        <v>42669</v>
      </c>
      <c r="G68" s="310">
        <v>3.11</v>
      </c>
      <c r="H68" s="310">
        <v>4</v>
      </c>
      <c r="I68" s="311">
        <v>7</v>
      </c>
    </row>
    <row r="69" spans="2:9" ht="13.5" thickBot="1" x14ac:dyDescent="0.3">
      <c r="B69" s="309">
        <v>4</v>
      </c>
      <c r="C69" s="309" t="s">
        <v>612</v>
      </c>
      <c r="D69" s="309">
        <v>1123110002</v>
      </c>
      <c r="E69" s="309" t="s">
        <v>466</v>
      </c>
      <c r="F69" s="312">
        <v>42669</v>
      </c>
      <c r="G69" s="310">
        <v>3.37</v>
      </c>
      <c r="H69" s="310">
        <v>2</v>
      </c>
      <c r="I69" s="311">
        <v>8</v>
      </c>
    </row>
    <row r="70" spans="2:9" s="304" customFormat="1" ht="13.5" thickBot="1" x14ac:dyDescent="0.3">
      <c r="B70" s="309">
        <v>5</v>
      </c>
      <c r="C70" s="309" t="s">
        <v>613</v>
      </c>
      <c r="D70" s="309">
        <v>1123110004</v>
      </c>
      <c r="E70" s="309" t="s">
        <v>466</v>
      </c>
      <c r="F70" s="312">
        <v>42669</v>
      </c>
      <c r="G70" s="310">
        <v>3.1</v>
      </c>
      <c r="H70" s="310">
        <v>7</v>
      </c>
      <c r="I70" s="311">
        <v>4</v>
      </c>
    </row>
    <row r="71" spans="2:9" s="304" customFormat="1" ht="13.5" thickBot="1" x14ac:dyDescent="0.3">
      <c r="B71" s="309">
        <v>6</v>
      </c>
      <c r="C71" s="309" t="s">
        <v>614</v>
      </c>
      <c r="D71" s="309">
        <v>1123110007</v>
      </c>
      <c r="E71" s="309" t="s">
        <v>466</v>
      </c>
      <c r="F71" s="312">
        <v>42669</v>
      </c>
      <c r="G71" s="310">
        <v>3.19</v>
      </c>
      <c r="H71" s="310">
        <v>7</v>
      </c>
      <c r="I71" s="311">
        <v>4</v>
      </c>
    </row>
    <row r="72" spans="2:9" s="304" customFormat="1" ht="13.5" thickBot="1" x14ac:dyDescent="0.3">
      <c r="B72" s="309">
        <v>7</v>
      </c>
      <c r="C72" s="309" t="s">
        <v>615</v>
      </c>
      <c r="D72" s="309">
        <v>1123110009</v>
      </c>
      <c r="E72" s="309" t="s">
        <v>466</v>
      </c>
      <c r="F72" s="312">
        <v>42669</v>
      </c>
      <c r="G72" s="310">
        <v>3.03</v>
      </c>
      <c r="H72" s="310">
        <v>4</v>
      </c>
      <c r="I72" s="311">
        <v>7</v>
      </c>
    </row>
    <row r="73" spans="2:9" s="304" customFormat="1" ht="13.5" thickBot="1" x14ac:dyDescent="0.3">
      <c r="B73" s="309">
        <v>8</v>
      </c>
      <c r="C73" s="309" t="s">
        <v>616</v>
      </c>
      <c r="D73" s="309">
        <v>1123110010</v>
      </c>
      <c r="E73" s="309" t="s">
        <v>466</v>
      </c>
      <c r="F73" s="312">
        <v>42669</v>
      </c>
      <c r="G73" s="310">
        <v>3.1</v>
      </c>
      <c r="H73" s="310">
        <v>2</v>
      </c>
      <c r="I73" s="311">
        <v>6</v>
      </c>
    </row>
    <row r="74" spans="2:9" s="304" customFormat="1" ht="13.5" thickBot="1" x14ac:dyDescent="0.3">
      <c r="B74" s="309">
        <v>9</v>
      </c>
      <c r="C74" s="309" t="s">
        <v>617</v>
      </c>
      <c r="D74" s="309">
        <v>1123110015</v>
      </c>
      <c r="E74" s="309" t="s">
        <v>466</v>
      </c>
      <c r="F74" s="312">
        <v>42669</v>
      </c>
      <c r="G74" s="310">
        <v>3.12</v>
      </c>
      <c r="H74" s="310">
        <v>6</v>
      </c>
      <c r="I74" s="311">
        <v>11</v>
      </c>
    </row>
    <row r="75" spans="2:9" s="304" customFormat="1" ht="13.5" thickBot="1" x14ac:dyDescent="0.3">
      <c r="B75" s="309">
        <v>10</v>
      </c>
      <c r="C75" s="309" t="s">
        <v>618</v>
      </c>
      <c r="D75" s="309">
        <v>1123110032</v>
      </c>
      <c r="E75" s="309" t="s">
        <v>466</v>
      </c>
      <c r="F75" s="312">
        <v>42669</v>
      </c>
      <c r="G75" s="310">
        <v>2.96</v>
      </c>
      <c r="H75" s="310">
        <v>1</v>
      </c>
      <c r="I75" s="311">
        <v>6</v>
      </c>
    </row>
    <row r="76" spans="2:9" s="304" customFormat="1" ht="13.5" thickBot="1" x14ac:dyDescent="0.3">
      <c r="B76" s="309">
        <v>11</v>
      </c>
      <c r="C76" s="309" t="s">
        <v>619</v>
      </c>
      <c r="D76" s="309">
        <v>1123110201</v>
      </c>
      <c r="E76" s="309" t="s">
        <v>466</v>
      </c>
      <c r="F76" s="312">
        <v>42669</v>
      </c>
      <c r="G76" s="318">
        <v>3.27</v>
      </c>
      <c r="H76" s="318">
        <v>2</v>
      </c>
      <c r="I76" s="319">
        <v>5</v>
      </c>
    </row>
    <row r="77" spans="2:9" s="304" customFormat="1" ht="13.5" thickBot="1" x14ac:dyDescent="0.3">
      <c r="B77" s="309">
        <v>12</v>
      </c>
      <c r="C77" s="309" t="s">
        <v>620</v>
      </c>
      <c r="D77" s="309" t="s">
        <v>621</v>
      </c>
      <c r="E77" s="309" t="s">
        <v>466</v>
      </c>
      <c r="F77" s="312">
        <v>42669</v>
      </c>
      <c r="G77" s="318">
        <v>3.15</v>
      </c>
      <c r="H77" s="318">
        <v>1</v>
      </c>
      <c r="I77" s="319">
        <v>5</v>
      </c>
    </row>
    <row r="78" spans="2:9" s="304" customFormat="1" ht="13.5" thickBot="1" x14ac:dyDescent="0.3">
      <c r="B78" s="309">
        <v>13</v>
      </c>
      <c r="C78" s="309" t="s">
        <v>622</v>
      </c>
      <c r="D78" s="309" t="s">
        <v>623</v>
      </c>
      <c r="E78" s="309" t="s">
        <v>466</v>
      </c>
      <c r="F78" s="312">
        <v>42669</v>
      </c>
      <c r="G78" s="318">
        <v>2.99</v>
      </c>
      <c r="H78" s="318">
        <v>3</v>
      </c>
      <c r="I78" s="319">
        <v>8</v>
      </c>
    </row>
    <row r="79" spans="2:9" s="304" customFormat="1" ht="13.5" thickBot="1" x14ac:dyDescent="0.3">
      <c r="B79" s="309">
        <v>14</v>
      </c>
      <c r="C79" s="309" t="s">
        <v>624</v>
      </c>
      <c r="D79" s="309">
        <v>1123110209</v>
      </c>
      <c r="E79" s="309" t="s">
        <v>466</v>
      </c>
      <c r="F79" s="312">
        <v>42669</v>
      </c>
      <c r="G79" s="318">
        <v>3.09</v>
      </c>
      <c r="H79" s="318">
        <v>3</v>
      </c>
      <c r="I79" s="319">
        <v>6</v>
      </c>
    </row>
    <row r="80" spans="2:9" s="304" customFormat="1" ht="13.5" thickBot="1" x14ac:dyDescent="0.3">
      <c r="B80" s="309">
        <v>15</v>
      </c>
      <c r="C80" s="309" t="s">
        <v>625</v>
      </c>
      <c r="D80" s="309" t="s">
        <v>626</v>
      </c>
      <c r="E80" s="309" t="s">
        <v>466</v>
      </c>
      <c r="F80" s="312">
        <v>42669</v>
      </c>
      <c r="G80" s="318">
        <v>3.03</v>
      </c>
      <c r="H80" s="318">
        <v>2</v>
      </c>
      <c r="I80" s="319">
        <v>4</v>
      </c>
    </row>
    <row r="81" spans="2:9" s="304" customFormat="1" ht="13.5" thickBot="1" x14ac:dyDescent="0.3">
      <c r="B81" s="309">
        <v>16</v>
      </c>
      <c r="C81" s="309" t="s">
        <v>627</v>
      </c>
      <c r="D81" s="309">
        <v>1123110226</v>
      </c>
      <c r="E81" s="309" t="s">
        <v>466</v>
      </c>
      <c r="F81" s="312">
        <v>42669</v>
      </c>
      <c r="G81" s="318">
        <v>3.03</v>
      </c>
      <c r="H81" s="318">
        <v>6</v>
      </c>
      <c r="I81" s="319">
        <v>3</v>
      </c>
    </row>
    <row r="82" spans="2:9" s="304" customFormat="1" ht="13.5" thickBot="1" x14ac:dyDescent="0.3">
      <c r="B82" s="309">
        <v>17</v>
      </c>
      <c r="C82" s="309" t="s">
        <v>628</v>
      </c>
      <c r="D82" s="309" t="s">
        <v>629</v>
      </c>
      <c r="E82" s="309" t="s">
        <v>466</v>
      </c>
      <c r="F82" s="312">
        <v>42669</v>
      </c>
      <c r="G82" s="318">
        <v>2.75</v>
      </c>
      <c r="H82" s="318">
        <v>6</v>
      </c>
      <c r="I82" s="319">
        <v>8</v>
      </c>
    </row>
    <row r="83" spans="2:9" s="304" customFormat="1" ht="13.5" thickBot="1" x14ac:dyDescent="0.3">
      <c r="B83" s="309">
        <v>18</v>
      </c>
      <c r="C83" s="309" t="s">
        <v>630</v>
      </c>
      <c r="D83" s="309">
        <v>1123110237</v>
      </c>
      <c r="E83" s="309" t="s">
        <v>466</v>
      </c>
      <c r="F83" s="312">
        <v>42669</v>
      </c>
      <c r="G83" s="318">
        <v>2.68</v>
      </c>
      <c r="H83" s="318">
        <v>4</v>
      </c>
      <c r="I83" s="319">
        <v>7</v>
      </c>
    </row>
    <row r="84" spans="2:9" s="304" customFormat="1" ht="13.5" thickBot="1" x14ac:dyDescent="0.3">
      <c r="B84" s="309">
        <v>19</v>
      </c>
      <c r="C84" s="309" t="s">
        <v>633</v>
      </c>
      <c r="D84" s="309">
        <v>1223110003</v>
      </c>
      <c r="E84" s="309" t="s">
        <v>466</v>
      </c>
      <c r="F84" s="312">
        <v>42669</v>
      </c>
      <c r="G84" s="310">
        <v>3.19</v>
      </c>
      <c r="H84" s="310">
        <v>3</v>
      </c>
      <c r="I84" s="311">
        <v>7</v>
      </c>
    </row>
    <row r="85" spans="2:9" s="304" customFormat="1" ht="13.5" thickBot="1" x14ac:dyDescent="0.3">
      <c r="B85" s="309">
        <v>20</v>
      </c>
      <c r="C85" s="309" t="s">
        <v>634</v>
      </c>
      <c r="D85" s="309">
        <v>1223110009</v>
      </c>
      <c r="E85" s="309" t="s">
        <v>466</v>
      </c>
      <c r="F85" s="312">
        <v>42669</v>
      </c>
      <c r="G85" s="310">
        <v>3.28</v>
      </c>
      <c r="H85" s="310">
        <v>2</v>
      </c>
      <c r="I85" s="311">
        <v>6</v>
      </c>
    </row>
    <row r="86" spans="2:9" s="304" customFormat="1" ht="13.5" thickBot="1" x14ac:dyDescent="0.3">
      <c r="B86" s="309">
        <v>21</v>
      </c>
      <c r="C86" s="309" t="s">
        <v>635</v>
      </c>
      <c r="D86" s="309">
        <v>1223110012</v>
      </c>
      <c r="E86" s="309" t="s">
        <v>466</v>
      </c>
      <c r="F86" s="312">
        <v>42669</v>
      </c>
      <c r="G86" s="310">
        <v>3.28</v>
      </c>
      <c r="H86" s="310">
        <v>3</v>
      </c>
      <c r="I86" s="311">
        <v>13</v>
      </c>
    </row>
    <row r="87" spans="2:9" s="304" customFormat="1" ht="13.5" thickBot="1" x14ac:dyDescent="0.3">
      <c r="B87" s="309">
        <v>22</v>
      </c>
      <c r="C87" s="309" t="s">
        <v>636</v>
      </c>
      <c r="D87" s="309">
        <v>1223110013</v>
      </c>
      <c r="E87" s="309" t="s">
        <v>466</v>
      </c>
      <c r="F87" s="312">
        <v>42669</v>
      </c>
      <c r="G87" s="310">
        <v>3.59</v>
      </c>
      <c r="H87" s="310">
        <v>2</v>
      </c>
      <c r="I87" s="311">
        <v>8</v>
      </c>
    </row>
    <row r="88" spans="2:9" s="304" customFormat="1" ht="13.5" thickBot="1" x14ac:dyDescent="0.3">
      <c r="B88" s="309">
        <v>23</v>
      </c>
      <c r="C88" s="309" t="s">
        <v>637</v>
      </c>
      <c r="D88" s="309">
        <v>1223110023</v>
      </c>
      <c r="E88" s="309" t="s">
        <v>466</v>
      </c>
      <c r="F88" s="312">
        <v>42669</v>
      </c>
      <c r="G88" s="310">
        <v>3.06</v>
      </c>
      <c r="H88" s="310">
        <v>3</v>
      </c>
      <c r="I88" s="311">
        <v>7</v>
      </c>
    </row>
    <row r="89" spans="2:9" s="304" customFormat="1" ht="13.5" thickBot="1" x14ac:dyDescent="0.3">
      <c r="B89" s="309">
        <v>24</v>
      </c>
      <c r="C89" s="309" t="s">
        <v>638</v>
      </c>
      <c r="D89" s="309">
        <v>1223110024</v>
      </c>
      <c r="E89" s="309" t="s">
        <v>466</v>
      </c>
      <c r="F89" s="312">
        <v>42669</v>
      </c>
      <c r="G89" s="310">
        <v>3.28</v>
      </c>
      <c r="H89" s="310">
        <v>4</v>
      </c>
      <c r="I89" s="311">
        <v>5</v>
      </c>
    </row>
    <row r="90" spans="2:9" s="304" customFormat="1" ht="13.5" thickBot="1" x14ac:dyDescent="0.3">
      <c r="B90" s="309">
        <v>25</v>
      </c>
      <c r="C90" s="309" t="s">
        <v>639</v>
      </c>
      <c r="D90" s="309">
        <v>1223110027</v>
      </c>
      <c r="E90" s="309" t="s">
        <v>466</v>
      </c>
      <c r="F90" s="312">
        <v>42669</v>
      </c>
      <c r="G90" s="310">
        <v>3.1</v>
      </c>
      <c r="H90" s="310">
        <v>2</v>
      </c>
      <c r="I90" s="311">
        <v>5</v>
      </c>
    </row>
    <row r="91" spans="2:9" s="304" customFormat="1" ht="13.5" thickBot="1" x14ac:dyDescent="0.3">
      <c r="B91" s="309">
        <v>26</v>
      </c>
      <c r="C91" s="309" t="s">
        <v>640</v>
      </c>
      <c r="D91" s="309">
        <v>1223110028</v>
      </c>
      <c r="E91" s="309" t="s">
        <v>466</v>
      </c>
      <c r="F91" s="312">
        <v>42669</v>
      </c>
      <c r="G91" s="310">
        <v>3.22</v>
      </c>
      <c r="H91" s="310">
        <v>6</v>
      </c>
      <c r="I91" s="311">
        <v>12</v>
      </c>
    </row>
    <row r="92" spans="2:9" s="304" customFormat="1" ht="13.5" thickBot="1" x14ac:dyDescent="0.3">
      <c r="B92" s="309">
        <v>27</v>
      </c>
      <c r="C92" s="309" t="s">
        <v>641</v>
      </c>
      <c r="D92" s="309">
        <v>1223110032</v>
      </c>
      <c r="E92" s="309" t="s">
        <v>466</v>
      </c>
      <c r="F92" s="312">
        <v>42669</v>
      </c>
      <c r="G92" s="310">
        <v>3.12</v>
      </c>
      <c r="H92" s="310">
        <v>3</v>
      </c>
      <c r="I92" s="311">
        <v>8</v>
      </c>
    </row>
    <row r="93" spans="2:9" s="304" customFormat="1" ht="13.5" thickBot="1" x14ac:dyDescent="0.3">
      <c r="B93" s="309">
        <v>28</v>
      </c>
      <c r="C93" s="309" t="s">
        <v>642</v>
      </c>
      <c r="D93" s="309">
        <v>1223110039</v>
      </c>
      <c r="E93" s="309" t="s">
        <v>466</v>
      </c>
      <c r="F93" s="312">
        <v>42669</v>
      </c>
      <c r="G93" s="310">
        <v>3.02</v>
      </c>
      <c r="H93" s="310">
        <v>3</v>
      </c>
      <c r="I93" s="311">
        <v>7</v>
      </c>
    </row>
    <row r="94" spans="2:9" s="304" customFormat="1" ht="13.5" thickBot="1" x14ac:dyDescent="0.3">
      <c r="B94" s="309">
        <v>29</v>
      </c>
      <c r="C94" s="309" t="s">
        <v>643</v>
      </c>
      <c r="D94" s="309">
        <v>1223110041</v>
      </c>
      <c r="E94" s="309" t="s">
        <v>466</v>
      </c>
      <c r="F94" s="312">
        <v>42669</v>
      </c>
      <c r="G94" s="310">
        <v>3.44</v>
      </c>
      <c r="H94" s="310">
        <v>6</v>
      </c>
      <c r="I94" s="311">
        <v>7</v>
      </c>
    </row>
    <row r="95" spans="2:9" s="304" customFormat="1" ht="13.5" thickBot="1" x14ac:dyDescent="0.3">
      <c r="B95" s="309">
        <v>30</v>
      </c>
      <c r="C95" s="309" t="s">
        <v>644</v>
      </c>
      <c r="D95" s="309">
        <v>1223110204</v>
      </c>
      <c r="E95" s="309" t="s">
        <v>466</v>
      </c>
      <c r="F95" s="312">
        <v>42669</v>
      </c>
      <c r="G95" s="310">
        <v>3.59</v>
      </c>
      <c r="H95" s="310">
        <v>8</v>
      </c>
      <c r="I95" s="311">
        <v>5</v>
      </c>
    </row>
    <row r="96" spans="2:9" s="304" customFormat="1" ht="13.5" thickBot="1" x14ac:dyDescent="0.3">
      <c r="B96" s="309">
        <v>31</v>
      </c>
      <c r="C96" s="309" t="s">
        <v>645</v>
      </c>
      <c r="D96" s="309">
        <v>1223110222</v>
      </c>
      <c r="E96" s="309" t="s">
        <v>466</v>
      </c>
      <c r="F96" s="312">
        <v>42669</v>
      </c>
      <c r="G96" s="310">
        <v>3.43</v>
      </c>
      <c r="H96" s="310">
        <v>1</v>
      </c>
      <c r="I96" s="311">
        <v>10</v>
      </c>
    </row>
    <row r="97" spans="2:10" s="304" customFormat="1" ht="13.5" thickBot="1" x14ac:dyDescent="0.3">
      <c r="B97" s="309">
        <v>32</v>
      </c>
      <c r="C97" s="309" t="s">
        <v>648</v>
      </c>
      <c r="D97" s="309">
        <v>1223110235</v>
      </c>
      <c r="E97" s="309" t="s">
        <v>466</v>
      </c>
      <c r="F97" s="312">
        <v>42669</v>
      </c>
      <c r="G97" s="310">
        <v>3.23</v>
      </c>
      <c r="H97" s="310">
        <v>2</v>
      </c>
      <c r="I97" s="311">
        <v>8</v>
      </c>
    </row>
    <row r="98" spans="2:10" s="304" customFormat="1" ht="13.5" thickBot="1" x14ac:dyDescent="0.3">
      <c r="B98" s="309">
        <v>33</v>
      </c>
      <c r="C98" s="309" t="s">
        <v>649</v>
      </c>
      <c r="D98" s="309">
        <v>1223110240</v>
      </c>
      <c r="E98" s="309" t="s">
        <v>466</v>
      </c>
      <c r="F98" s="312">
        <v>42669</v>
      </c>
      <c r="G98" s="310">
        <v>3.38</v>
      </c>
      <c r="H98" s="310">
        <v>7</v>
      </c>
      <c r="I98" s="311">
        <v>4</v>
      </c>
    </row>
    <row r="99" spans="2:10" s="304" customFormat="1" ht="13.5" thickBot="1" x14ac:dyDescent="0.3">
      <c r="B99" s="309">
        <v>34</v>
      </c>
      <c r="C99" s="309" t="s">
        <v>650</v>
      </c>
      <c r="D99" s="309">
        <v>1223110250</v>
      </c>
      <c r="E99" s="309" t="s">
        <v>466</v>
      </c>
      <c r="F99" s="312">
        <v>42669</v>
      </c>
      <c r="G99" s="310">
        <v>3.53</v>
      </c>
      <c r="H99" s="310">
        <v>4</v>
      </c>
      <c r="I99" s="311">
        <v>9</v>
      </c>
    </row>
    <row r="100" spans="2:10" s="304" customFormat="1" ht="13.5" thickBot="1" x14ac:dyDescent="0.3">
      <c r="B100" s="309">
        <v>35</v>
      </c>
      <c r="C100" s="309" t="s">
        <v>651</v>
      </c>
      <c r="D100" s="309">
        <v>1223110253</v>
      </c>
      <c r="E100" s="309" t="s">
        <v>466</v>
      </c>
      <c r="F100" s="312">
        <v>42669</v>
      </c>
      <c r="G100" s="310">
        <v>3.08</v>
      </c>
      <c r="H100" s="310">
        <v>3</v>
      </c>
      <c r="I100" s="311">
        <v>5</v>
      </c>
    </row>
    <row r="101" spans="2:10" s="304" customFormat="1" ht="13.5" thickBot="1" x14ac:dyDescent="0.3">
      <c r="B101" s="309">
        <v>36</v>
      </c>
      <c r="C101" s="309" t="s">
        <v>631</v>
      </c>
      <c r="D101" s="309" t="s">
        <v>632</v>
      </c>
      <c r="E101" s="309" t="s">
        <v>466</v>
      </c>
      <c r="F101" s="312"/>
      <c r="G101" s="310">
        <v>3.04</v>
      </c>
      <c r="H101" s="310">
        <v>3</v>
      </c>
      <c r="I101" s="311">
        <v>5</v>
      </c>
    </row>
    <row r="102" spans="2:10" s="304" customFormat="1" ht="13.5" thickBot="1" x14ac:dyDescent="0.3">
      <c r="B102" s="309">
        <v>37</v>
      </c>
      <c r="C102" s="309" t="s">
        <v>646</v>
      </c>
      <c r="D102" s="309" t="s">
        <v>647</v>
      </c>
      <c r="E102" s="309" t="s">
        <v>466</v>
      </c>
      <c r="F102" s="312">
        <v>42669</v>
      </c>
      <c r="G102" s="310">
        <v>3.19</v>
      </c>
      <c r="H102" s="304">
        <v>3</v>
      </c>
      <c r="I102" s="304">
        <v>7</v>
      </c>
    </row>
    <row r="103" spans="2:10" s="304" customFormat="1" ht="13.5" thickBot="1" x14ac:dyDescent="0.3">
      <c r="B103" s="309">
        <v>38</v>
      </c>
      <c r="C103" s="309" t="s">
        <v>652</v>
      </c>
      <c r="D103" s="309" t="s">
        <v>653</v>
      </c>
      <c r="E103" s="309" t="s">
        <v>466</v>
      </c>
      <c r="F103" s="312">
        <v>42669</v>
      </c>
      <c r="G103" s="310">
        <v>3.33</v>
      </c>
      <c r="H103" s="304">
        <v>3</v>
      </c>
      <c r="I103" s="304">
        <v>6</v>
      </c>
    </row>
    <row r="104" spans="2:10" s="304" customFormat="1" ht="13.5" thickBot="1" x14ac:dyDescent="0.3">
      <c r="B104" s="309">
        <v>39</v>
      </c>
      <c r="C104" s="309" t="s">
        <v>654</v>
      </c>
      <c r="D104" s="309" t="s">
        <v>655</v>
      </c>
      <c r="E104" s="309" t="s">
        <v>466</v>
      </c>
      <c r="F104" s="312">
        <v>42669</v>
      </c>
      <c r="G104" s="310">
        <v>3.26</v>
      </c>
      <c r="H104" s="310">
        <v>2</v>
      </c>
      <c r="I104" s="311">
        <v>6</v>
      </c>
    </row>
    <row r="105" spans="2:10" s="304" customFormat="1" ht="13.5" thickBot="1" x14ac:dyDescent="0.3">
      <c r="B105" s="309">
        <v>40</v>
      </c>
      <c r="C105" s="309" t="s">
        <v>656</v>
      </c>
      <c r="D105" s="309" t="s">
        <v>657</v>
      </c>
      <c r="E105" s="309" t="s">
        <v>466</v>
      </c>
      <c r="F105" s="312">
        <v>42669</v>
      </c>
      <c r="G105" s="310">
        <v>3.14</v>
      </c>
      <c r="H105" s="310">
        <v>1</v>
      </c>
      <c r="I105" s="311">
        <v>5</v>
      </c>
    </row>
    <row r="106" spans="2:10" s="304" customFormat="1" ht="13.5" thickBot="1" x14ac:dyDescent="0.3">
      <c r="B106" s="309">
        <v>41</v>
      </c>
      <c r="C106" s="309" t="s">
        <v>658</v>
      </c>
      <c r="D106" s="309" t="s">
        <v>659</v>
      </c>
      <c r="E106" s="309" t="s">
        <v>466</v>
      </c>
      <c r="F106" s="312">
        <v>42669</v>
      </c>
      <c r="G106" s="310">
        <v>3.27</v>
      </c>
      <c r="H106" s="310">
        <v>6</v>
      </c>
      <c r="I106" s="311">
        <v>7</v>
      </c>
    </row>
    <row r="107" spans="2:10" s="304" customFormat="1" ht="13.5" thickBot="1" x14ac:dyDescent="0.3">
      <c r="B107" s="309">
        <v>42</v>
      </c>
      <c r="C107" s="309" t="s">
        <v>660</v>
      </c>
      <c r="D107" s="309" t="s">
        <v>661</v>
      </c>
      <c r="E107" s="309" t="s">
        <v>466</v>
      </c>
      <c r="F107" s="312">
        <v>42669</v>
      </c>
      <c r="G107" s="310">
        <v>3.03</v>
      </c>
      <c r="H107" s="310">
        <v>4</v>
      </c>
      <c r="I107" s="311">
        <v>6</v>
      </c>
    </row>
    <row r="108" spans="2:10" s="304" customFormat="1" ht="13.5" thickBot="1" x14ac:dyDescent="0.3">
      <c r="B108" s="309">
        <v>43</v>
      </c>
      <c r="C108" s="309" t="s">
        <v>662</v>
      </c>
      <c r="D108" s="309" t="s">
        <v>663</v>
      </c>
      <c r="E108" s="309" t="s">
        <v>466</v>
      </c>
      <c r="F108" s="312">
        <v>42669</v>
      </c>
      <c r="G108" s="310">
        <v>3.47</v>
      </c>
      <c r="H108" s="310">
        <v>6</v>
      </c>
      <c r="I108" s="311">
        <v>12</v>
      </c>
    </row>
    <row r="109" spans="2:10" s="304" customFormat="1" ht="13.5" thickBot="1" x14ac:dyDescent="0.3">
      <c r="B109" s="309">
        <v>44</v>
      </c>
      <c r="C109" s="313" t="s">
        <v>664</v>
      </c>
      <c r="D109" s="313" t="s">
        <v>665</v>
      </c>
      <c r="E109" s="309" t="s">
        <v>466</v>
      </c>
      <c r="F109" s="312">
        <v>42669</v>
      </c>
      <c r="G109" s="310">
        <v>3.49</v>
      </c>
      <c r="H109" s="310">
        <v>3</v>
      </c>
      <c r="I109" s="311">
        <v>7</v>
      </c>
    </row>
    <row r="110" spans="2:10" s="304" customFormat="1" ht="13.5" thickBot="1" x14ac:dyDescent="0.3">
      <c r="B110" s="309">
        <v>45</v>
      </c>
      <c r="C110" s="309" t="s">
        <v>666</v>
      </c>
      <c r="D110" s="309" t="s">
        <v>667</v>
      </c>
      <c r="E110" s="309" t="s">
        <v>466</v>
      </c>
      <c r="F110" s="312">
        <v>42669</v>
      </c>
      <c r="G110" s="310">
        <v>3.24</v>
      </c>
      <c r="H110" s="310">
        <v>4</v>
      </c>
      <c r="I110" s="311">
        <v>8</v>
      </c>
      <c r="J110" s="311">
        <v>8</v>
      </c>
    </row>
    <row r="111" spans="2:10" s="304" customFormat="1" ht="13.5" thickBot="1" x14ac:dyDescent="0.3">
      <c r="B111" s="309">
        <v>46</v>
      </c>
      <c r="C111" s="309" t="s">
        <v>668</v>
      </c>
      <c r="D111" s="309" t="s">
        <v>669</v>
      </c>
      <c r="E111" s="309" t="s">
        <v>466</v>
      </c>
      <c r="F111" s="312">
        <v>42669</v>
      </c>
      <c r="G111" s="310">
        <v>3.46</v>
      </c>
      <c r="H111" s="310">
        <v>7</v>
      </c>
      <c r="I111" s="311">
        <v>4</v>
      </c>
      <c r="J111" s="311"/>
    </row>
    <row r="112" spans="2:10" s="304" customFormat="1" ht="13.5" thickBot="1" x14ac:dyDescent="0.3">
      <c r="B112" s="309">
        <v>47</v>
      </c>
      <c r="C112" s="309" t="s">
        <v>670</v>
      </c>
      <c r="D112" s="309" t="s">
        <v>671</v>
      </c>
      <c r="E112" s="309" t="s">
        <v>466</v>
      </c>
      <c r="F112" s="312">
        <v>42669</v>
      </c>
      <c r="G112" s="310">
        <v>3.3</v>
      </c>
      <c r="H112" s="310">
        <v>1</v>
      </c>
      <c r="I112" s="310">
        <v>8</v>
      </c>
    </row>
    <row r="113" spans="2:14" s="304" customFormat="1" ht="13.5" thickBot="1" x14ac:dyDescent="0.3">
      <c r="B113" s="309">
        <v>48</v>
      </c>
      <c r="C113" s="309" t="s">
        <v>672</v>
      </c>
      <c r="D113" s="309" t="s">
        <v>673</v>
      </c>
      <c r="E113" s="309" t="s">
        <v>466</v>
      </c>
      <c r="F113" s="312">
        <v>42669</v>
      </c>
      <c r="G113" s="310">
        <v>3.3</v>
      </c>
      <c r="H113" s="310">
        <v>3</v>
      </c>
      <c r="I113" s="310">
        <v>7</v>
      </c>
    </row>
    <row r="114" spans="2:14" s="304" customFormat="1" ht="13.5" thickBot="1" x14ac:dyDescent="0.3">
      <c r="B114" s="309">
        <v>1</v>
      </c>
      <c r="C114" s="309" t="s">
        <v>504</v>
      </c>
      <c r="D114" s="309" t="s">
        <v>505</v>
      </c>
      <c r="E114" s="309" t="s">
        <v>466</v>
      </c>
      <c r="F114" s="312">
        <v>42851</v>
      </c>
      <c r="G114" s="310">
        <v>2.97</v>
      </c>
      <c r="H114" s="320">
        <v>2</v>
      </c>
      <c r="I114" s="320">
        <v>8</v>
      </c>
      <c r="K114" s="330" t="s">
        <v>512</v>
      </c>
      <c r="N114" s="331">
        <v>3.16</v>
      </c>
    </row>
    <row r="115" spans="2:14" s="304" customFormat="1" ht="13.5" thickBot="1" x14ac:dyDescent="0.3">
      <c r="B115" s="309">
        <v>2</v>
      </c>
      <c r="C115" s="309" t="s">
        <v>506</v>
      </c>
      <c r="D115" s="309">
        <v>1123110217</v>
      </c>
      <c r="E115" s="309" t="s">
        <v>466</v>
      </c>
      <c r="F115" s="312">
        <v>42851</v>
      </c>
      <c r="G115" s="310">
        <v>3.26</v>
      </c>
      <c r="H115" s="320">
        <v>4</v>
      </c>
      <c r="I115" s="320">
        <v>7</v>
      </c>
      <c r="K115" s="330" t="s">
        <v>528</v>
      </c>
      <c r="N115" s="331">
        <v>3.37</v>
      </c>
    </row>
    <row r="116" spans="2:14" s="304" customFormat="1" ht="13.5" thickBot="1" x14ac:dyDescent="0.3">
      <c r="B116" s="309">
        <v>3</v>
      </c>
      <c r="C116" s="309" t="s">
        <v>507</v>
      </c>
      <c r="D116" s="309">
        <v>1123110219</v>
      </c>
      <c r="E116" s="309" t="s">
        <v>466</v>
      </c>
      <c r="F116" s="312">
        <v>42851</v>
      </c>
      <c r="G116" s="310">
        <v>3.13</v>
      </c>
      <c r="H116" s="320">
        <v>2</v>
      </c>
      <c r="I116" s="320">
        <v>9</v>
      </c>
      <c r="K116" s="330" t="s">
        <v>523</v>
      </c>
      <c r="N116" s="331">
        <v>3.26</v>
      </c>
    </row>
    <row r="117" spans="2:14" s="304" customFormat="1" ht="13.5" thickBot="1" x14ac:dyDescent="0.3">
      <c r="B117" s="309">
        <v>4</v>
      </c>
      <c r="C117" s="309" t="s">
        <v>508</v>
      </c>
      <c r="D117" s="309">
        <v>1123110221</v>
      </c>
      <c r="E117" s="309" t="s">
        <v>466</v>
      </c>
      <c r="F117" s="312">
        <v>42851</v>
      </c>
      <c r="G117" s="310">
        <v>3.19</v>
      </c>
      <c r="H117" s="320">
        <v>1</v>
      </c>
      <c r="I117" s="320">
        <v>4</v>
      </c>
      <c r="K117" s="330" t="s">
        <v>514</v>
      </c>
      <c r="N117" s="331">
        <v>3.31</v>
      </c>
    </row>
    <row r="118" spans="2:14" s="304" customFormat="1" ht="13.5" thickBot="1" x14ac:dyDescent="0.3">
      <c r="B118" s="309">
        <v>5</v>
      </c>
      <c r="C118" s="309" t="s">
        <v>509</v>
      </c>
      <c r="D118" s="309">
        <v>1123110223</v>
      </c>
      <c r="E118" s="309" t="s">
        <v>466</v>
      </c>
      <c r="F118" s="312">
        <v>42851</v>
      </c>
      <c r="G118" s="310">
        <v>3.18</v>
      </c>
      <c r="H118" s="320">
        <v>4</v>
      </c>
      <c r="I118" s="320">
        <v>7</v>
      </c>
      <c r="K118" s="330" t="s">
        <v>533</v>
      </c>
      <c r="N118" s="331">
        <v>3.57</v>
      </c>
    </row>
    <row r="119" spans="2:14" s="304" customFormat="1" ht="13.5" thickBot="1" x14ac:dyDescent="0.3">
      <c r="B119" s="309">
        <v>6</v>
      </c>
      <c r="C119" s="309" t="s">
        <v>510</v>
      </c>
      <c r="D119" s="309">
        <v>1223110001</v>
      </c>
      <c r="E119" s="309" t="s">
        <v>466</v>
      </c>
      <c r="F119" s="312">
        <v>42851</v>
      </c>
      <c r="G119" s="310">
        <v>2.97</v>
      </c>
      <c r="H119" s="320">
        <v>5</v>
      </c>
      <c r="I119" s="320">
        <v>7</v>
      </c>
      <c r="K119" s="330" t="s">
        <v>515</v>
      </c>
      <c r="N119" s="331">
        <v>3.23</v>
      </c>
    </row>
    <row r="120" spans="2:14" s="304" customFormat="1" ht="13.5" thickBot="1" x14ac:dyDescent="0.3">
      <c r="B120" s="309">
        <v>7</v>
      </c>
      <c r="C120" s="309" t="s">
        <v>511</v>
      </c>
      <c r="D120" s="309">
        <v>1223110007</v>
      </c>
      <c r="E120" s="309" t="s">
        <v>466</v>
      </c>
      <c r="F120" s="312">
        <v>42851</v>
      </c>
      <c r="G120" s="310">
        <v>3.46</v>
      </c>
      <c r="H120" s="320">
        <v>6</v>
      </c>
      <c r="I120" s="320">
        <v>8</v>
      </c>
      <c r="K120" s="330" t="s">
        <v>507</v>
      </c>
      <c r="N120" s="331">
        <v>3.13</v>
      </c>
    </row>
    <row r="121" spans="2:14" s="304" customFormat="1" ht="13.5" thickBot="1" x14ac:dyDescent="0.3">
      <c r="B121" s="309">
        <v>8</v>
      </c>
      <c r="C121" s="309" t="s">
        <v>512</v>
      </c>
      <c r="D121" s="309">
        <v>1223110011</v>
      </c>
      <c r="E121" s="309" t="s">
        <v>466</v>
      </c>
      <c r="F121" s="312">
        <v>42851</v>
      </c>
      <c r="G121" s="310">
        <v>3.16</v>
      </c>
      <c r="H121" s="320">
        <v>4</v>
      </c>
      <c r="I121" s="320">
        <v>5</v>
      </c>
      <c r="K121" s="330" t="s">
        <v>513</v>
      </c>
      <c r="N121" s="331">
        <v>3.53</v>
      </c>
    </row>
    <row r="122" spans="2:14" s="304" customFormat="1" ht="13.5" thickBot="1" x14ac:dyDescent="0.3">
      <c r="B122" s="309">
        <v>9</v>
      </c>
      <c r="C122" s="309" t="s">
        <v>513</v>
      </c>
      <c r="D122" s="309">
        <v>1223110019</v>
      </c>
      <c r="E122" s="309" t="s">
        <v>466</v>
      </c>
      <c r="F122" s="312">
        <v>42851</v>
      </c>
      <c r="G122" s="310">
        <v>3.53</v>
      </c>
      <c r="H122" s="320">
        <v>2</v>
      </c>
      <c r="I122" s="320">
        <v>8</v>
      </c>
      <c r="K122" s="330" t="s">
        <v>516</v>
      </c>
      <c r="N122" s="331">
        <v>3.16</v>
      </c>
    </row>
    <row r="123" spans="2:14" s="304" customFormat="1" ht="13.5" thickBot="1" x14ac:dyDescent="0.3">
      <c r="B123" s="309">
        <v>10</v>
      </c>
      <c r="C123" s="309" t="s">
        <v>514</v>
      </c>
      <c r="D123" s="309">
        <v>1223110021</v>
      </c>
      <c r="E123" s="309" t="s">
        <v>466</v>
      </c>
      <c r="F123" s="312">
        <v>42851</v>
      </c>
      <c r="G123" s="310">
        <v>3.31</v>
      </c>
      <c r="H123" s="320">
        <v>3</v>
      </c>
      <c r="I123" s="320">
        <v>5</v>
      </c>
      <c r="K123" s="330" t="s">
        <v>524</v>
      </c>
      <c r="N123" s="331">
        <v>3.47</v>
      </c>
    </row>
    <row r="124" spans="2:14" s="304" customFormat="1" ht="13.5" thickBot="1" x14ac:dyDescent="0.3">
      <c r="B124" s="309">
        <v>11</v>
      </c>
      <c r="C124" s="309" t="s">
        <v>515</v>
      </c>
      <c r="D124" s="309">
        <v>1223110029</v>
      </c>
      <c r="E124" s="309" t="s">
        <v>466</v>
      </c>
      <c r="F124" s="312">
        <v>42851</v>
      </c>
      <c r="G124" s="310">
        <v>3.23</v>
      </c>
      <c r="H124" s="320">
        <v>4</v>
      </c>
      <c r="I124" s="320">
        <v>7</v>
      </c>
      <c r="K124" s="330" t="s">
        <v>522</v>
      </c>
      <c r="N124" s="331">
        <v>3.42</v>
      </c>
    </row>
    <row r="125" spans="2:14" s="304" customFormat="1" ht="13.5" thickBot="1" x14ac:dyDescent="0.3">
      <c r="B125" s="309">
        <v>12</v>
      </c>
      <c r="C125" s="309" t="s">
        <v>516</v>
      </c>
      <c r="D125" s="309">
        <v>1223110030</v>
      </c>
      <c r="E125" s="309" t="s">
        <v>466</v>
      </c>
      <c r="F125" s="312">
        <v>42851</v>
      </c>
      <c r="G125" s="310">
        <v>3.16</v>
      </c>
      <c r="H125" s="320">
        <v>3</v>
      </c>
      <c r="I125" s="320">
        <v>4</v>
      </c>
      <c r="K125" s="330" t="s">
        <v>526</v>
      </c>
      <c r="N125" s="331">
        <v>3.22</v>
      </c>
    </row>
    <row r="126" spans="2:14" s="304" customFormat="1" ht="13.5" thickBot="1" x14ac:dyDescent="0.3">
      <c r="B126" s="309">
        <v>13</v>
      </c>
      <c r="C126" s="309" t="s">
        <v>517</v>
      </c>
      <c r="D126" s="309">
        <v>1223110033</v>
      </c>
      <c r="E126" s="309" t="s">
        <v>466</v>
      </c>
      <c r="F126" s="312">
        <v>42851</v>
      </c>
      <c r="G126" s="310">
        <v>2.97</v>
      </c>
      <c r="H126" s="320">
        <v>4</v>
      </c>
      <c r="I126" s="320">
        <v>7</v>
      </c>
      <c r="K126" s="330" t="s">
        <v>511</v>
      </c>
      <c r="N126" s="331">
        <v>3.46</v>
      </c>
    </row>
    <row r="127" spans="2:14" s="304" customFormat="1" ht="13.5" thickBot="1" x14ac:dyDescent="0.3">
      <c r="B127" s="309">
        <v>14</v>
      </c>
      <c r="C127" s="309" t="s">
        <v>518</v>
      </c>
      <c r="D127" s="309">
        <v>1223110040</v>
      </c>
      <c r="E127" s="309" t="s">
        <v>466</v>
      </c>
      <c r="F127" s="312">
        <v>42851</v>
      </c>
      <c r="G127" s="310">
        <v>3.26</v>
      </c>
      <c r="H127" s="320">
        <v>4</v>
      </c>
      <c r="I127" s="320">
        <v>7</v>
      </c>
      <c r="K127" s="330" t="s">
        <v>535</v>
      </c>
      <c r="N127" s="331">
        <v>3.51</v>
      </c>
    </row>
    <row r="128" spans="2:14" s="304" customFormat="1" ht="13.5" thickBot="1" x14ac:dyDescent="0.3">
      <c r="B128" s="309">
        <v>15</v>
      </c>
      <c r="C128" s="309" t="s">
        <v>519</v>
      </c>
      <c r="D128" s="309">
        <v>1223110205</v>
      </c>
      <c r="E128" s="309" t="s">
        <v>466</v>
      </c>
      <c r="F128" s="312">
        <v>42851</v>
      </c>
      <c r="G128" s="310">
        <v>3.19</v>
      </c>
      <c r="H128" s="320">
        <v>1</v>
      </c>
      <c r="I128" s="320">
        <v>9</v>
      </c>
      <c r="K128" s="330" t="s">
        <v>518</v>
      </c>
      <c r="N128" s="331">
        <v>3.26</v>
      </c>
    </row>
    <row r="129" spans="2:14" s="304" customFormat="1" ht="13.5" thickBot="1" x14ac:dyDescent="0.3">
      <c r="B129" s="309">
        <v>16</v>
      </c>
      <c r="C129" s="309" t="s">
        <v>520</v>
      </c>
      <c r="D129" s="309">
        <v>1223110210</v>
      </c>
      <c r="E129" s="309" t="s">
        <v>466</v>
      </c>
      <c r="F129" s="312">
        <v>42851</v>
      </c>
      <c r="G129" s="310">
        <v>3.54</v>
      </c>
      <c r="H129" s="320">
        <v>6</v>
      </c>
      <c r="I129" s="320">
        <v>8</v>
      </c>
      <c r="K129" s="330" t="s">
        <v>531</v>
      </c>
      <c r="N129" s="331">
        <v>3.35</v>
      </c>
    </row>
    <row r="130" spans="2:14" s="304" customFormat="1" ht="13.5" thickBot="1" x14ac:dyDescent="0.3">
      <c r="B130" s="309">
        <v>17</v>
      </c>
      <c r="C130" s="309" t="s">
        <v>521</v>
      </c>
      <c r="D130" s="309">
        <v>1223110214</v>
      </c>
      <c r="E130" s="309" t="s">
        <v>466</v>
      </c>
      <c r="F130" s="312">
        <v>42851</v>
      </c>
      <c r="G130" s="310">
        <v>3.03</v>
      </c>
      <c r="H130" s="320">
        <v>1</v>
      </c>
      <c r="I130" s="320">
        <v>7</v>
      </c>
      <c r="K130" s="330" t="s">
        <v>520</v>
      </c>
      <c r="N130" s="331">
        <v>3.54</v>
      </c>
    </row>
    <row r="131" spans="2:14" s="304" customFormat="1" ht="13.5" thickBot="1" x14ac:dyDescent="0.3">
      <c r="B131" s="309">
        <v>18</v>
      </c>
      <c r="C131" s="309" t="s">
        <v>522</v>
      </c>
      <c r="D131" s="309">
        <v>1223110220</v>
      </c>
      <c r="E131" s="309" t="s">
        <v>466</v>
      </c>
      <c r="F131" s="312">
        <v>42851</v>
      </c>
      <c r="G131" s="310">
        <v>3.42</v>
      </c>
      <c r="H131" s="320">
        <v>4</v>
      </c>
      <c r="I131" s="320">
        <v>7</v>
      </c>
      <c r="K131" s="330" t="s">
        <v>517</v>
      </c>
      <c r="N131" s="331">
        <v>2.97</v>
      </c>
    </row>
    <row r="132" spans="2:14" s="304" customFormat="1" ht="13.5" thickBot="1" x14ac:dyDescent="0.3">
      <c r="B132" s="309">
        <v>19</v>
      </c>
      <c r="C132" s="309" t="s">
        <v>523</v>
      </c>
      <c r="D132" s="309">
        <v>1223110225</v>
      </c>
      <c r="E132" s="309" t="s">
        <v>466</v>
      </c>
      <c r="F132" s="312">
        <v>42851</v>
      </c>
      <c r="G132" s="310">
        <v>3.26</v>
      </c>
      <c r="H132" s="320">
        <v>1</v>
      </c>
      <c r="I132" s="320">
        <v>8</v>
      </c>
      <c r="K132" s="330" t="s">
        <v>508</v>
      </c>
      <c r="N132" s="331">
        <v>3.19</v>
      </c>
    </row>
    <row r="133" spans="2:14" s="304" customFormat="1" ht="13.5" thickBot="1" x14ac:dyDescent="0.3">
      <c r="B133" s="309">
        <v>20</v>
      </c>
      <c r="C133" s="309" t="s">
        <v>524</v>
      </c>
      <c r="D133" s="309">
        <v>1223110230</v>
      </c>
      <c r="E133" s="309" t="s">
        <v>466</v>
      </c>
      <c r="F133" s="312">
        <v>42851</v>
      </c>
      <c r="G133" s="310">
        <v>3.47</v>
      </c>
      <c r="H133" s="320">
        <v>4</v>
      </c>
      <c r="I133" s="320">
        <v>6</v>
      </c>
      <c r="K133" s="330" t="s">
        <v>504</v>
      </c>
      <c r="N133" s="331">
        <v>2.97</v>
      </c>
    </row>
    <row r="134" spans="2:14" s="304" customFormat="1" ht="13.5" thickBot="1" x14ac:dyDescent="0.3">
      <c r="B134" s="309">
        <v>21</v>
      </c>
      <c r="C134" s="309" t="s">
        <v>525</v>
      </c>
      <c r="D134" s="309">
        <v>1223110232</v>
      </c>
      <c r="E134" s="309" t="s">
        <v>466</v>
      </c>
      <c r="F134" s="312">
        <v>42851</v>
      </c>
      <c r="G134" s="310">
        <v>3.05</v>
      </c>
      <c r="H134" s="320">
        <v>1</v>
      </c>
      <c r="I134" s="320">
        <v>5</v>
      </c>
      <c r="K134" s="330" t="s">
        <v>521</v>
      </c>
      <c r="N134" s="331">
        <v>3.03</v>
      </c>
    </row>
    <row r="135" spans="2:14" s="304" customFormat="1" ht="13.5" thickBot="1" x14ac:dyDescent="0.3">
      <c r="B135" s="313">
        <v>22</v>
      </c>
      <c r="C135" s="313" t="s">
        <v>526</v>
      </c>
      <c r="D135" s="313" t="s">
        <v>527</v>
      </c>
      <c r="E135" s="309" t="s">
        <v>466</v>
      </c>
      <c r="F135" s="312">
        <v>42851</v>
      </c>
      <c r="G135" s="310">
        <v>3.22</v>
      </c>
      <c r="H135" s="320">
        <v>1</v>
      </c>
      <c r="I135" s="320">
        <v>8</v>
      </c>
      <c r="K135" s="330" t="s">
        <v>519</v>
      </c>
      <c r="N135" s="331">
        <v>3.15</v>
      </c>
    </row>
    <row r="136" spans="2:14" s="304" customFormat="1" ht="13.5" thickBot="1" x14ac:dyDescent="0.3">
      <c r="B136" s="309">
        <v>23</v>
      </c>
      <c r="C136" s="309" t="s">
        <v>528</v>
      </c>
      <c r="D136" s="309">
        <v>1323110527</v>
      </c>
      <c r="E136" s="309" t="s">
        <v>466</v>
      </c>
      <c r="F136" s="312">
        <v>42851</v>
      </c>
      <c r="G136" s="310">
        <v>3.37</v>
      </c>
      <c r="H136" s="320">
        <v>2</v>
      </c>
      <c r="I136" s="320">
        <v>7</v>
      </c>
      <c r="J136" s="310"/>
      <c r="K136" s="330" t="s">
        <v>529</v>
      </c>
      <c r="N136" s="331">
        <v>3.36</v>
      </c>
    </row>
    <row r="137" spans="2:14" s="304" customFormat="1" ht="13.5" thickBot="1" x14ac:dyDescent="0.3">
      <c r="B137" s="309">
        <v>24</v>
      </c>
      <c r="C137" s="309" t="s">
        <v>529</v>
      </c>
      <c r="D137" s="309" t="s">
        <v>530</v>
      </c>
      <c r="E137" s="309" t="s">
        <v>466</v>
      </c>
      <c r="F137" s="312">
        <v>42851</v>
      </c>
      <c r="G137" s="310">
        <v>3.36</v>
      </c>
      <c r="H137" s="320">
        <v>6</v>
      </c>
      <c r="I137" s="320">
        <v>7</v>
      </c>
      <c r="J137" s="310"/>
      <c r="K137" s="330" t="s">
        <v>509</v>
      </c>
      <c r="N137" s="331">
        <v>3.18</v>
      </c>
    </row>
    <row r="138" spans="2:14" s="304" customFormat="1" ht="13.5" thickBot="1" x14ac:dyDescent="0.3">
      <c r="B138" s="309">
        <v>25</v>
      </c>
      <c r="C138" s="309" t="s">
        <v>531</v>
      </c>
      <c r="D138" s="309" t="s">
        <v>532</v>
      </c>
      <c r="E138" s="309" t="s">
        <v>466</v>
      </c>
      <c r="F138" s="312">
        <v>42851</v>
      </c>
      <c r="G138" s="310">
        <v>3.35</v>
      </c>
      <c r="H138" s="320">
        <v>3</v>
      </c>
      <c r="I138" s="320">
        <v>8</v>
      </c>
      <c r="J138" s="310"/>
      <c r="K138" s="330" t="s">
        <v>506</v>
      </c>
      <c r="N138" s="331">
        <v>3.26</v>
      </c>
    </row>
    <row r="139" spans="2:14" s="304" customFormat="1" ht="13.5" thickBot="1" x14ac:dyDescent="0.3">
      <c r="B139" s="309">
        <v>26</v>
      </c>
      <c r="C139" s="309" t="s">
        <v>533</v>
      </c>
      <c r="D139" s="309" t="s">
        <v>534</v>
      </c>
      <c r="E139" s="309" t="s">
        <v>466</v>
      </c>
      <c r="F139" s="312">
        <v>42851</v>
      </c>
      <c r="G139" s="310">
        <v>3.57</v>
      </c>
      <c r="H139" s="320">
        <v>6</v>
      </c>
      <c r="I139" s="320">
        <v>8</v>
      </c>
      <c r="J139" s="310"/>
      <c r="K139" s="330" t="s">
        <v>510</v>
      </c>
      <c r="N139" s="331">
        <v>2.97</v>
      </c>
    </row>
    <row r="140" spans="2:14" s="304" customFormat="1" ht="13.5" thickBot="1" x14ac:dyDescent="0.3">
      <c r="B140" s="309">
        <v>27</v>
      </c>
      <c r="C140" s="309" t="s">
        <v>535</v>
      </c>
      <c r="D140" s="309" t="s">
        <v>536</v>
      </c>
      <c r="E140" s="309" t="s">
        <v>466</v>
      </c>
      <c r="F140" s="312">
        <v>42851</v>
      </c>
      <c r="G140" s="310">
        <v>3.51</v>
      </c>
      <c r="H140" s="320">
        <v>1</v>
      </c>
      <c r="I140" s="320">
        <v>3</v>
      </c>
      <c r="J140" s="310"/>
      <c r="K140" s="330" t="s">
        <v>525</v>
      </c>
      <c r="N140" s="331">
        <v>3.05</v>
      </c>
    </row>
    <row r="141" spans="2:14" s="304" customFormat="1" ht="13" customHeight="1" thickBot="1" x14ac:dyDescent="0.3">
      <c r="B141" s="307">
        <v>1</v>
      </c>
      <c r="C141" s="307" t="s">
        <v>537</v>
      </c>
      <c r="D141" s="307">
        <v>1023110018</v>
      </c>
      <c r="E141" s="307" t="s">
        <v>467</v>
      </c>
      <c r="F141" s="308">
        <v>43032</v>
      </c>
      <c r="G141" s="305">
        <v>3.26</v>
      </c>
      <c r="H141" s="321">
        <v>4</v>
      </c>
      <c r="I141" s="321">
        <v>8</v>
      </c>
    </row>
    <row r="142" spans="2:14" s="304" customFormat="1" ht="13.5" thickBot="1" x14ac:dyDescent="0.3">
      <c r="B142" s="307">
        <v>2</v>
      </c>
      <c r="C142" s="307" t="s">
        <v>538</v>
      </c>
      <c r="D142" s="307">
        <v>1123110206</v>
      </c>
      <c r="E142" s="307" t="s">
        <v>467</v>
      </c>
      <c r="F142" s="308">
        <v>43032</v>
      </c>
      <c r="G142" s="305">
        <v>3.3</v>
      </c>
      <c r="H142" s="321">
        <v>2</v>
      </c>
      <c r="I142" s="321">
        <v>7</v>
      </c>
    </row>
    <row r="143" spans="2:14" s="304" customFormat="1" ht="13.5" thickBot="1" x14ac:dyDescent="0.3">
      <c r="B143" s="307">
        <v>3</v>
      </c>
      <c r="C143" s="307" t="s">
        <v>539</v>
      </c>
      <c r="D143" s="307">
        <v>1223110014</v>
      </c>
      <c r="E143" s="307" t="s">
        <v>467</v>
      </c>
      <c r="F143" s="308">
        <v>43032</v>
      </c>
      <c r="G143" s="305">
        <v>2.9</v>
      </c>
      <c r="H143" s="321">
        <v>6</v>
      </c>
      <c r="I143" s="321">
        <v>8</v>
      </c>
    </row>
    <row r="144" spans="2:14" s="304" customFormat="1" ht="13.5" thickBot="1" x14ac:dyDescent="0.3">
      <c r="B144" s="307">
        <v>4</v>
      </c>
      <c r="C144" s="307" t="s">
        <v>540</v>
      </c>
      <c r="D144" s="307">
        <v>1223110018</v>
      </c>
      <c r="E144" s="307" t="s">
        <v>467</v>
      </c>
      <c r="F144" s="308">
        <v>43032</v>
      </c>
      <c r="G144" s="305">
        <v>3.18</v>
      </c>
      <c r="H144" s="321">
        <v>2</v>
      </c>
      <c r="I144" s="321">
        <v>9</v>
      </c>
    </row>
    <row r="145" spans="2:10" s="304" customFormat="1" ht="13.5" thickBot="1" x14ac:dyDescent="0.3">
      <c r="B145" s="307">
        <v>5</v>
      </c>
      <c r="C145" s="307" t="s">
        <v>541</v>
      </c>
      <c r="D145" s="307">
        <v>1223110208</v>
      </c>
      <c r="E145" s="307" t="s">
        <v>467</v>
      </c>
      <c r="F145" s="308">
        <v>43032</v>
      </c>
      <c r="G145" s="305">
        <v>2.96</v>
      </c>
      <c r="H145" s="321">
        <v>6</v>
      </c>
      <c r="I145" s="321">
        <v>9</v>
      </c>
    </row>
    <row r="146" spans="2:10" ht="13.5" thickBot="1" x14ac:dyDescent="0.3">
      <c r="B146" s="307">
        <v>6</v>
      </c>
      <c r="C146" s="307" t="s">
        <v>542</v>
      </c>
      <c r="D146" s="307">
        <v>1223110223</v>
      </c>
      <c r="E146" s="307" t="s">
        <v>467</v>
      </c>
      <c r="F146" s="308">
        <v>43032</v>
      </c>
      <c r="G146" s="305">
        <v>2.98</v>
      </c>
      <c r="H146" s="321">
        <v>3</v>
      </c>
      <c r="I146" s="321">
        <v>4</v>
      </c>
    </row>
    <row r="147" spans="2:10" ht="13.5" thickBot="1" x14ac:dyDescent="0.3">
      <c r="B147" s="307">
        <v>7</v>
      </c>
      <c r="C147" s="307" t="s">
        <v>543</v>
      </c>
      <c r="D147" s="307" t="s">
        <v>544</v>
      </c>
      <c r="E147" s="307" t="s">
        <v>467</v>
      </c>
      <c r="F147" s="308">
        <v>43032</v>
      </c>
      <c r="G147" s="305">
        <v>3.1</v>
      </c>
      <c r="H147" s="321">
        <v>1</v>
      </c>
      <c r="I147" s="321">
        <v>3</v>
      </c>
    </row>
    <row r="148" spans="2:10" ht="13.5" thickBot="1" x14ac:dyDescent="0.3">
      <c r="B148" s="307">
        <v>8</v>
      </c>
      <c r="C148" s="307" t="s">
        <v>545</v>
      </c>
      <c r="D148" s="307">
        <v>1223110245</v>
      </c>
      <c r="E148" s="307" t="s">
        <v>467</v>
      </c>
      <c r="F148" s="308">
        <v>43032</v>
      </c>
      <c r="G148" s="305">
        <v>2.87</v>
      </c>
      <c r="H148" s="321">
        <v>1</v>
      </c>
      <c r="I148" s="321">
        <v>8</v>
      </c>
    </row>
    <row r="149" spans="2:10" ht="13.5" thickBot="1" x14ac:dyDescent="0.3">
      <c r="B149" s="307">
        <v>9</v>
      </c>
      <c r="C149" s="307" t="s">
        <v>546</v>
      </c>
      <c r="D149" s="307" t="s">
        <v>547</v>
      </c>
      <c r="E149" s="307" t="s">
        <v>467</v>
      </c>
      <c r="F149" s="308">
        <v>43032</v>
      </c>
      <c r="G149" s="305">
        <v>3.38</v>
      </c>
      <c r="H149" s="321">
        <v>4</v>
      </c>
      <c r="I149" s="321">
        <v>7</v>
      </c>
    </row>
    <row r="150" spans="2:10" ht="13.5" thickBot="1" x14ac:dyDescent="0.3">
      <c r="B150" s="307">
        <v>10</v>
      </c>
      <c r="C150" s="307" t="s">
        <v>548</v>
      </c>
      <c r="D150" s="307" t="s">
        <v>549</v>
      </c>
      <c r="E150" s="307" t="s">
        <v>467</v>
      </c>
      <c r="F150" s="308">
        <v>43032</v>
      </c>
      <c r="G150" s="305">
        <v>3.17</v>
      </c>
      <c r="H150" s="321">
        <v>2</v>
      </c>
      <c r="I150" s="321">
        <v>8</v>
      </c>
    </row>
    <row r="151" spans="2:10" ht="13.5" thickBot="1" x14ac:dyDescent="0.3">
      <c r="B151" s="307">
        <v>11</v>
      </c>
      <c r="C151" s="307" t="s">
        <v>550</v>
      </c>
      <c r="D151" s="307">
        <v>1323110019</v>
      </c>
      <c r="E151" s="307" t="s">
        <v>467</v>
      </c>
      <c r="F151" s="308">
        <v>43032</v>
      </c>
      <c r="G151" s="305">
        <v>3.15</v>
      </c>
      <c r="H151" s="321">
        <v>5</v>
      </c>
      <c r="I151" s="321">
        <v>8</v>
      </c>
    </row>
    <row r="152" spans="2:10" ht="13.5" thickBot="1" x14ac:dyDescent="0.3">
      <c r="B152" s="307">
        <v>12</v>
      </c>
      <c r="C152" s="307" t="s">
        <v>551</v>
      </c>
      <c r="D152" s="307">
        <v>1323110031</v>
      </c>
      <c r="E152" s="307" t="s">
        <v>467</v>
      </c>
      <c r="F152" s="308">
        <v>43032</v>
      </c>
      <c r="G152" s="305">
        <v>3.2</v>
      </c>
      <c r="H152" s="321">
        <v>4</v>
      </c>
      <c r="I152" s="321">
        <v>7</v>
      </c>
    </row>
    <row r="153" spans="2:10" ht="13.5" thickBot="1" x14ac:dyDescent="0.3">
      <c r="B153" s="307">
        <v>13</v>
      </c>
      <c r="C153" s="307" t="s">
        <v>552</v>
      </c>
      <c r="D153" s="307">
        <v>1323110035</v>
      </c>
      <c r="E153" s="307" t="s">
        <v>467</v>
      </c>
      <c r="F153" s="308">
        <v>43032</v>
      </c>
      <c r="G153" s="305">
        <v>3.17</v>
      </c>
      <c r="H153" s="321">
        <v>2</v>
      </c>
      <c r="I153" s="321">
        <v>8</v>
      </c>
    </row>
    <row r="154" spans="2:10" ht="13.5" thickBot="1" x14ac:dyDescent="0.3">
      <c r="B154" s="307">
        <v>14</v>
      </c>
      <c r="C154" s="307" t="s">
        <v>553</v>
      </c>
      <c r="D154" s="307" t="s">
        <v>554</v>
      </c>
      <c r="E154" s="307" t="s">
        <v>467</v>
      </c>
      <c r="F154" s="308">
        <v>43032</v>
      </c>
      <c r="G154" s="305">
        <v>3.11</v>
      </c>
      <c r="H154" s="321">
        <v>1</v>
      </c>
      <c r="I154" s="321">
        <v>8</v>
      </c>
    </row>
    <row r="155" spans="2:10" ht="13.5" thickBot="1" x14ac:dyDescent="0.3">
      <c r="B155" s="307">
        <v>15</v>
      </c>
      <c r="C155" s="307" t="s">
        <v>555</v>
      </c>
      <c r="D155" s="307">
        <v>1323110507</v>
      </c>
      <c r="E155" s="307" t="s">
        <v>467</v>
      </c>
      <c r="F155" s="308">
        <v>43032</v>
      </c>
      <c r="G155" s="305">
        <v>3.42</v>
      </c>
      <c r="H155" s="321">
        <v>3</v>
      </c>
      <c r="I155" s="321">
        <v>7</v>
      </c>
      <c r="J155" s="305"/>
    </row>
    <row r="156" spans="2:10" ht="13.5" thickBot="1" x14ac:dyDescent="0.3">
      <c r="B156" s="307">
        <v>16</v>
      </c>
      <c r="C156" s="307" t="s">
        <v>556</v>
      </c>
      <c r="D156" s="307">
        <v>1323110523</v>
      </c>
      <c r="E156" s="307" t="s">
        <v>467</v>
      </c>
      <c r="F156" s="308">
        <v>43032</v>
      </c>
      <c r="G156" s="305">
        <v>3.25</v>
      </c>
      <c r="H156" s="321">
        <v>1</v>
      </c>
      <c r="I156" s="321">
        <v>4</v>
      </c>
      <c r="J156" s="305"/>
    </row>
    <row r="157" spans="2:10" ht="13.5" thickBot="1" x14ac:dyDescent="0.3">
      <c r="B157" s="307">
        <v>17</v>
      </c>
      <c r="C157" s="307" t="s">
        <v>557</v>
      </c>
      <c r="D157" s="307" t="s">
        <v>558</v>
      </c>
      <c r="E157" s="307" t="s">
        <v>467</v>
      </c>
      <c r="F157" s="308">
        <v>43032</v>
      </c>
      <c r="G157" s="305">
        <v>3.08</v>
      </c>
      <c r="H157" s="321">
        <v>3</v>
      </c>
      <c r="I157" s="321">
        <v>9</v>
      </c>
      <c r="J157" s="305"/>
    </row>
    <row r="158" spans="2:10" ht="13.5" thickBot="1" x14ac:dyDescent="0.3">
      <c r="B158" s="307">
        <v>18</v>
      </c>
      <c r="C158" s="307" t="s">
        <v>559</v>
      </c>
      <c r="D158" s="307">
        <v>1323110525</v>
      </c>
      <c r="E158" s="307" t="s">
        <v>467</v>
      </c>
      <c r="F158" s="308">
        <v>43032</v>
      </c>
      <c r="G158" s="305">
        <v>3.5</v>
      </c>
      <c r="H158" s="321">
        <v>1</v>
      </c>
      <c r="I158" s="321">
        <v>3</v>
      </c>
      <c r="J158" s="305"/>
    </row>
    <row r="159" spans="2:10" ht="13.5" thickBot="1" x14ac:dyDescent="0.3">
      <c r="B159" s="307">
        <v>19</v>
      </c>
      <c r="C159" s="307" t="s">
        <v>560</v>
      </c>
      <c r="D159" s="307">
        <v>1323110531</v>
      </c>
      <c r="E159" s="307" t="s">
        <v>467</v>
      </c>
      <c r="F159" s="308">
        <v>43032</v>
      </c>
      <c r="G159" s="305">
        <v>3.36</v>
      </c>
      <c r="H159" s="321">
        <v>3</v>
      </c>
      <c r="I159" s="321">
        <v>7</v>
      </c>
      <c r="J159" s="305"/>
    </row>
    <row r="160" spans="2:10" ht="13.5" thickBot="1" x14ac:dyDescent="0.3">
      <c r="B160" s="307">
        <v>20</v>
      </c>
      <c r="C160" s="307" t="s">
        <v>561</v>
      </c>
      <c r="D160" s="307">
        <v>1323110535</v>
      </c>
      <c r="E160" s="307" t="s">
        <v>467</v>
      </c>
      <c r="F160" s="308">
        <v>43032</v>
      </c>
      <c r="G160" s="305">
        <v>3.34</v>
      </c>
      <c r="H160" s="321">
        <v>3</v>
      </c>
      <c r="I160" s="321">
        <v>4</v>
      </c>
      <c r="J160" s="305"/>
    </row>
    <row r="161" spans="2:9" ht="13.5" thickBot="1" x14ac:dyDescent="0.3">
      <c r="B161" s="307">
        <v>21</v>
      </c>
      <c r="C161" s="307" t="s">
        <v>562</v>
      </c>
      <c r="D161" s="307">
        <v>1323110548</v>
      </c>
      <c r="E161" s="307" t="s">
        <v>467</v>
      </c>
      <c r="F161" s="308">
        <v>43032</v>
      </c>
      <c r="G161" s="305">
        <v>3.28</v>
      </c>
      <c r="H161" s="321">
        <v>3</v>
      </c>
      <c r="I161" s="321">
        <v>5</v>
      </c>
    </row>
    <row r="162" spans="2:9" ht="13.5" thickBot="1" x14ac:dyDescent="0.3">
      <c r="B162" s="307">
        <v>22</v>
      </c>
      <c r="C162" s="307" t="s">
        <v>563</v>
      </c>
      <c r="D162" s="307">
        <v>1323110556</v>
      </c>
      <c r="E162" s="307" t="s">
        <v>467</v>
      </c>
      <c r="F162" s="308">
        <v>43032</v>
      </c>
      <c r="G162" s="305">
        <v>3.38</v>
      </c>
      <c r="H162" s="321">
        <v>1</v>
      </c>
      <c r="I162" s="321">
        <v>6</v>
      </c>
    </row>
    <row r="163" spans="2:9" ht="13.5" thickBot="1" x14ac:dyDescent="0.3">
      <c r="B163" s="307">
        <v>23</v>
      </c>
      <c r="C163" s="307" t="s">
        <v>564</v>
      </c>
      <c r="D163" s="307" t="s">
        <v>565</v>
      </c>
      <c r="E163" s="307" t="s">
        <v>467</v>
      </c>
      <c r="F163" s="308">
        <v>43032</v>
      </c>
      <c r="G163" s="305">
        <v>3.49</v>
      </c>
      <c r="H163" s="321">
        <v>4</v>
      </c>
      <c r="I163" s="321">
        <v>7</v>
      </c>
    </row>
    <row r="164" spans="2:9" ht="13.5" thickBot="1" x14ac:dyDescent="0.3">
      <c r="B164" s="307">
        <v>24</v>
      </c>
      <c r="C164" s="307" t="s">
        <v>566</v>
      </c>
      <c r="D164" s="307" t="s">
        <v>567</v>
      </c>
      <c r="E164" s="307" t="s">
        <v>467</v>
      </c>
      <c r="F164" s="308">
        <v>43032</v>
      </c>
      <c r="G164" s="305">
        <v>3.26</v>
      </c>
      <c r="H164" s="321">
        <v>3</v>
      </c>
      <c r="I164" s="321">
        <v>4</v>
      </c>
    </row>
    <row r="165" spans="2:9" ht="13.5" thickBot="1" x14ac:dyDescent="0.3">
      <c r="B165" s="307">
        <v>25</v>
      </c>
      <c r="C165" s="307" t="s">
        <v>568</v>
      </c>
      <c r="D165" s="307" t="s">
        <v>569</v>
      </c>
      <c r="E165" s="307" t="s">
        <v>467</v>
      </c>
      <c r="F165" s="308">
        <v>43032</v>
      </c>
      <c r="G165" s="305">
        <v>3.31</v>
      </c>
      <c r="H165" s="321">
        <v>2</v>
      </c>
      <c r="I165" s="321">
        <v>6</v>
      </c>
    </row>
    <row r="166" spans="2:9" ht="13.5" thickBot="1" x14ac:dyDescent="0.3">
      <c r="B166" s="307">
        <v>26</v>
      </c>
      <c r="C166" s="307" t="s">
        <v>570</v>
      </c>
      <c r="D166" s="307" t="s">
        <v>571</v>
      </c>
      <c r="E166" s="307" t="s">
        <v>467</v>
      </c>
      <c r="F166" s="308">
        <v>43032</v>
      </c>
      <c r="G166" s="305">
        <v>3.4</v>
      </c>
      <c r="H166" s="321">
        <v>3</v>
      </c>
      <c r="I166" s="321">
        <v>9</v>
      </c>
    </row>
    <row r="167" spans="2:9" ht="13.5" thickBot="1" x14ac:dyDescent="0.3">
      <c r="B167" s="307">
        <v>27</v>
      </c>
      <c r="C167" s="307" t="s">
        <v>572</v>
      </c>
      <c r="D167" s="307" t="s">
        <v>573</v>
      </c>
      <c r="E167" s="307" t="s">
        <v>467</v>
      </c>
      <c r="F167" s="308">
        <v>43032</v>
      </c>
      <c r="G167" s="305">
        <v>3.43</v>
      </c>
      <c r="H167" s="321">
        <v>3</v>
      </c>
      <c r="I167" s="321">
        <v>5</v>
      </c>
    </row>
    <row r="168" spans="2:9" ht="13.5" thickBot="1" x14ac:dyDescent="0.3">
      <c r="B168" s="307">
        <v>28</v>
      </c>
      <c r="C168" s="307" t="s">
        <v>574</v>
      </c>
      <c r="D168" s="307" t="s">
        <v>575</v>
      </c>
      <c r="E168" s="307" t="s">
        <v>467</v>
      </c>
      <c r="F168" s="308">
        <v>43032</v>
      </c>
      <c r="G168" s="305">
        <v>3.25</v>
      </c>
      <c r="H168" s="321">
        <v>3</v>
      </c>
      <c r="I168" s="321">
        <v>8</v>
      </c>
    </row>
    <row r="169" spans="2:9" ht="13.5" thickBot="1" x14ac:dyDescent="0.3">
      <c r="B169" s="307">
        <v>29</v>
      </c>
      <c r="C169" s="307" t="s">
        <v>576</v>
      </c>
      <c r="D169" s="307" t="s">
        <v>577</v>
      </c>
      <c r="E169" s="307" t="s">
        <v>467</v>
      </c>
      <c r="F169" s="308">
        <v>43032</v>
      </c>
      <c r="G169" s="305">
        <v>3.32</v>
      </c>
      <c r="H169" s="321">
        <v>3</v>
      </c>
      <c r="I169" s="321">
        <v>9</v>
      </c>
    </row>
    <row r="170" spans="2:9" ht="13.5" thickBot="1" x14ac:dyDescent="0.3">
      <c r="B170" s="307">
        <v>30</v>
      </c>
      <c r="C170" s="307" t="s">
        <v>578</v>
      </c>
      <c r="D170" s="307" t="s">
        <v>579</v>
      </c>
      <c r="E170" s="307" t="s">
        <v>467</v>
      </c>
      <c r="F170" s="308">
        <v>43032</v>
      </c>
      <c r="G170" s="305">
        <v>3.48</v>
      </c>
      <c r="H170" s="321">
        <v>3</v>
      </c>
      <c r="I170" s="321">
        <v>4</v>
      </c>
    </row>
    <row r="171" spans="2:9" ht="13.5" thickBot="1" x14ac:dyDescent="0.3">
      <c r="B171" s="307">
        <v>31</v>
      </c>
      <c r="C171" s="307" t="s">
        <v>580</v>
      </c>
      <c r="D171" s="307" t="s">
        <v>581</v>
      </c>
      <c r="E171" s="307" t="s">
        <v>467</v>
      </c>
      <c r="F171" s="308">
        <v>43032</v>
      </c>
      <c r="G171" s="305">
        <v>3.65</v>
      </c>
      <c r="H171" s="321">
        <v>3</v>
      </c>
      <c r="I171" s="321">
        <v>7</v>
      </c>
    </row>
    <row r="172" spans="2:9" ht="13.5" thickBot="1" x14ac:dyDescent="0.3">
      <c r="B172" s="307">
        <v>32</v>
      </c>
      <c r="C172" s="307" t="s">
        <v>582</v>
      </c>
      <c r="D172" s="307" t="s">
        <v>583</v>
      </c>
      <c r="E172" s="307" t="s">
        <v>467</v>
      </c>
      <c r="F172" s="308">
        <v>43032</v>
      </c>
      <c r="G172" s="305">
        <v>3.55</v>
      </c>
      <c r="H172" s="321">
        <v>1</v>
      </c>
      <c r="I172" s="321">
        <v>9</v>
      </c>
    </row>
    <row r="173" spans="2:9" ht="13.5" thickBot="1" x14ac:dyDescent="0.3">
      <c r="B173" s="307">
        <v>1</v>
      </c>
      <c r="C173" s="307" t="s">
        <v>487</v>
      </c>
      <c r="D173" s="307">
        <v>1123110012</v>
      </c>
      <c r="E173" s="307" t="s">
        <v>467</v>
      </c>
      <c r="F173" s="308">
        <v>43214</v>
      </c>
      <c r="G173" s="345">
        <v>2.91</v>
      </c>
      <c r="H173" s="321">
        <v>3</v>
      </c>
      <c r="I173" s="306">
        <v>9</v>
      </c>
    </row>
    <row r="174" spans="2:9" ht="13.5" thickBot="1" x14ac:dyDescent="0.3">
      <c r="B174" s="307">
        <v>2</v>
      </c>
      <c r="C174" s="307" t="s">
        <v>488</v>
      </c>
      <c r="D174" s="307">
        <v>1123110019</v>
      </c>
      <c r="E174" s="307" t="s">
        <v>467</v>
      </c>
      <c r="F174" s="308">
        <v>43214</v>
      </c>
      <c r="G174" s="345">
        <v>3.02</v>
      </c>
      <c r="H174" s="321">
        <v>1</v>
      </c>
      <c r="I174" s="306">
        <v>8</v>
      </c>
    </row>
    <row r="175" spans="2:9" ht="13.5" thickBot="1" x14ac:dyDescent="0.3">
      <c r="B175" s="343">
        <v>3</v>
      </c>
      <c r="C175" s="343" t="s">
        <v>489</v>
      </c>
      <c r="D175" s="343">
        <v>1123110023</v>
      </c>
      <c r="E175" s="307" t="s">
        <v>467</v>
      </c>
      <c r="F175" s="308">
        <v>43214</v>
      </c>
      <c r="G175" s="345">
        <v>3.31</v>
      </c>
      <c r="H175" s="321">
        <v>1</v>
      </c>
      <c r="I175" s="306">
        <v>7</v>
      </c>
    </row>
    <row r="176" spans="2:9" ht="13.5" thickBot="1" x14ac:dyDescent="0.3">
      <c r="B176" s="307">
        <v>4</v>
      </c>
      <c r="C176" s="307" t="s">
        <v>490</v>
      </c>
      <c r="D176" s="307">
        <v>1123110031</v>
      </c>
      <c r="E176" s="307" t="s">
        <v>467</v>
      </c>
      <c r="F176" s="308">
        <v>43214</v>
      </c>
      <c r="G176" s="345">
        <v>3.17</v>
      </c>
      <c r="H176" s="321">
        <v>4</v>
      </c>
      <c r="I176" s="306">
        <v>7</v>
      </c>
    </row>
    <row r="177" spans="2:9" ht="13.5" thickBot="1" x14ac:dyDescent="0.3">
      <c r="B177" s="307">
        <v>5</v>
      </c>
      <c r="C177" s="307" t="s">
        <v>491</v>
      </c>
      <c r="D177" s="307">
        <v>1123110210</v>
      </c>
      <c r="E177" s="307" t="s">
        <v>467</v>
      </c>
      <c r="F177" s="308">
        <v>43214</v>
      </c>
      <c r="G177" s="345">
        <v>2.91</v>
      </c>
      <c r="H177" s="321">
        <v>1</v>
      </c>
      <c r="I177" s="306">
        <v>8</v>
      </c>
    </row>
    <row r="178" spans="2:9" ht="13.5" thickBot="1" x14ac:dyDescent="0.3">
      <c r="B178" s="307">
        <v>6</v>
      </c>
      <c r="C178" s="307" t="s">
        <v>492</v>
      </c>
      <c r="D178" s="307">
        <v>1123110225</v>
      </c>
      <c r="E178" s="307" t="s">
        <v>467</v>
      </c>
      <c r="F178" s="308">
        <v>43214</v>
      </c>
      <c r="G178" s="345">
        <v>2.87</v>
      </c>
      <c r="H178" s="321">
        <v>6</v>
      </c>
      <c r="I178" s="306">
        <v>8</v>
      </c>
    </row>
    <row r="179" spans="2:9" ht="13.5" thickBot="1" x14ac:dyDescent="0.3">
      <c r="B179" s="307">
        <v>7</v>
      </c>
      <c r="C179" s="307" t="s">
        <v>493</v>
      </c>
      <c r="D179" s="307">
        <v>1323110007</v>
      </c>
      <c r="E179" s="307" t="s">
        <v>467</v>
      </c>
      <c r="F179" s="308">
        <v>43214</v>
      </c>
      <c r="G179" s="345">
        <v>3.2</v>
      </c>
      <c r="H179" s="321">
        <v>2</v>
      </c>
      <c r="I179" s="306">
        <v>7</v>
      </c>
    </row>
    <row r="180" spans="2:9" ht="13.5" thickBot="1" x14ac:dyDescent="0.3">
      <c r="B180" s="307">
        <v>8</v>
      </c>
      <c r="C180" s="307" t="s">
        <v>494</v>
      </c>
      <c r="D180" s="307">
        <v>1323110503</v>
      </c>
      <c r="E180" s="307" t="s">
        <v>467</v>
      </c>
      <c r="F180" s="308">
        <v>43214</v>
      </c>
      <c r="G180" s="345">
        <v>3.41</v>
      </c>
      <c r="H180" s="321">
        <v>6</v>
      </c>
      <c r="I180" s="306">
        <v>8</v>
      </c>
    </row>
    <row r="181" spans="2:9" ht="13.5" thickBot="1" x14ac:dyDescent="0.3">
      <c r="B181" s="307">
        <v>9</v>
      </c>
      <c r="C181" s="307" t="s">
        <v>495</v>
      </c>
      <c r="D181" s="307">
        <v>1323110506</v>
      </c>
      <c r="E181" s="307" t="s">
        <v>467</v>
      </c>
      <c r="F181" s="308">
        <v>43214</v>
      </c>
      <c r="G181" s="345">
        <v>3.33</v>
      </c>
      <c r="H181" s="321">
        <v>1</v>
      </c>
      <c r="I181" s="306">
        <v>8</v>
      </c>
    </row>
    <row r="182" spans="2:9" ht="13.5" thickBot="1" x14ac:dyDescent="0.3">
      <c r="B182" s="307">
        <v>10</v>
      </c>
      <c r="C182" s="307" t="s">
        <v>496</v>
      </c>
      <c r="D182" s="307">
        <v>1323110519</v>
      </c>
      <c r="E182" s="307" t="s">
        <v>467</v>
      </c>
      <c r="F182" s="308">
        <v>43214</v>
      </c>
      <c r="G182" s="345">
        <v>3.42</v>
      </c>
      <c r="H182" s="321">
        <v>6</v>
      </c>
      <c r="I182" s="306">
        <v>8</v>
      </c>
    </row>
    <row r="183" spans="2:9" ht="13.5" thickBot="1" x14ac:dyDescent="0.3">
      <c r="B183" s="307">
        <v>11</v>
      </c>
      <c r="C183" s="307" t="s">
        <v>497</v>
      </c>
      <c r="D183" s="307">
        <v>1323110520</v>
      </c>
      <c r="E183" s="307" t="s">
        <v>467</v>
      </c>
      <c r="F183" s="308">
        <v>43214</v>
      </c>
      <c r="G183" s="345">
        <v>3.27</v>
      </c>
      <c r="H183" s="321">
        <v>6</v>
      </c>
      <c r="I183" s="306">
        <v>8</v>
      </c>
    </row>
    <row r="184" spans="2:9" ht="13.5" thickBot="1" x14ac:dyDescent="0.3">
      <c r="B184" s="307">
        <v>12</v>
      </c>
      <c r="C184" s="307" t="s">
        <v>498</v>
      </c>
      <c r="D184" s="307">
        <v>1323110528</v>
      </c>
      <c r="E184" s="307" t="s">
        <v>467</v>
      </c>
      <c r="F184" s="308">
        <v>43214</v>
      </c>
      <c r="G184" s="345">
        <v>3.03</v>
      </c>
      <c r="H184" s="321">
        <v>3</v>
      </c>
      <c r="I184" s="306">
        <v>8</v>
      </c>
    </row>
    <row r="185" spans="2:9" ht="13.5" thickBot="1" x14ac:dyDescent="0.3">
      <c r="B185" s="307">
        <v>13</v>
      </c>
      <c r="C185" s="307" t="s">
        <v>499</v>
      </c>
      <c r="D185" s="307">
        <v>1323110530</v>
      </c>
      <c r="E185" s="307" t="s">
        <v>467</v>
      </c>
      <c r="F185" s="308">
        <v>43214</v>
      </c>
      <c r="G185" s="345">
        <v>3.24</v>
      </c>
      <c r="H185" s="321">
        <v>6</v>
      </c>
      <c r="I185" s="306">
        <v>8</v>
      </c>
    </row>
    <row r="186" spans="2:9" ht="13.5" thickBot="1" x14ac:dyDescent="0.3">
      <c r="B186" s="307">
        <v>14</v>
      </c>
      <c r="C186" s="307" t="s">
        <v>500</v>
      </c>
      <c r="D186" s="307" t="s">
        <v>501</v>
      </c>
      <c r="E186" s="307" t="s">
        <v>467</v>
      </c>
      <c r="F186" s="308">
        <v>43214</v>
      </c>
      <c r="G186" s="345">
        <v>3.31</v>
      </c>
      <c r="H186" s="321">
        <v>4</v>
      </c>
      <c r="I186" s="306">
        <v>7</v>
      </c>
    </row>
    <row r="187" spans="2:9" ht="13.5" thickBot="1" x14ac:dyDescent="0.3">
      <c r="B187" s="307">
        <v>15</v>
      </c>
      <c r="C187" s="307" t="s">
        <v>502</v>
      </c>
      <c r="D187" s="307" t="s">
        <v>503</v>
      </c>
      <c r="E187" s="307" t="s">
        <v>467</v>
      </c>
      <c r="F187" s="308">
        <v>43214</v>
      </c>
      <c r="G187" s="345">
        <v>3.12</v>
      </c>
      <c r="H187" s="321">
        <v>4</v>
      </c>
      <c r="I187" s="306">
        <v>5</v>
      </c>
    </row>
    <row r="188" spans="2:9" x14ac:dyDescent="0.25">
      <c r="G188" s="304">
        <f>AVERAGE(G26:G187)</f>
        <v>3.2104320987654331</v>
      </c>
    </row>
    <row r="189" spans="2:9" ht="18" x14ac:dyDescent="0.25">
      <c r="B189" s="344"/>
    </row>
  </sheetData>
  <mergeCells count="5">
    <mergeCell ref="G5:H5"/>
    <mergeCell ref="I5:J5"/>
    <mergeCell ref="K5:L5"/>
    <mergeCell ref="B20:C20"/>
    <mergeCell ref="B21:E2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T124"/>
  <sheetViews>
    <sheetView zoomScale="70" zoomScaleNormal="70" workbookViewId="0">
      <selection activeCell="R5" sqref="R5"/>
    </sheetView>
  </sheetViews>
  <sheetFormatPr defaultRowHeight="12.5" x14ac:dyDescent="0.25"/>
  <cols>
    <col min="1" max="1" width="2.1796875" customWidth="1"/>
    <col min="2" max="2" width="4.26953125" customWidth="1"/>
    <col min="3" max="3" width="2" customWidth="1"/>
    <col min="4" max="4" width="5.26953125" customWidth="1"/>
    <col min="5" max="5" width="10.81640625" customWidth="1"/>
    <col min="6" max="6" width="32.26953125" customWidth="1"/>
    <col min="7" max="7" width="6.26953125" customWidth="1"/>
    <col min="8" max="8" width="1" customWidth="1"/>
    <col min="9" max="10" width="0.7265625" customWidth="1"/>
    <col min="11" max="11" width="4.81640625" customWidth="1"/>
    <col min="13" max="13" width="25.54296875" customWidth="1"/>
    <col min="14" max="14" width="6.26953125" customWidth="1"/>
    <col min="15" max="15" width="1.26953125" customWidth="1"/>
    <col min="16" max="16" width="1.453125" customWidth="1"/>
    <col min="17" max="17" width="6.54296875" customWidth="1"/>
    <col min="19" max="19" width="29" customWidth="1"/>
  </cols>
  <sheetData>
    <row r="4" spans="1:20" ht="32.25" customHeight="1" x14ac:dyDescent="0.25"/>
    <row r="5" spans="1:20" ht="15.5" x14ac:dyDescent="0.35">
      <c r="B5" s="12"/>
      <c r="C5" s="12"/>
      <c r="D5" s="362" t="s">
        <v>277</v>
      </c>
      <c r="E5" s="362"/>
      <c r="F5" s="362"/>
      <c r="G5" s="362"/>
      <c r="H5" s="362"/>
      <c r="I5" s="362"/>
      <c r="J5" s="362"/>
      <c r="K5" s="362"/>
      <c r="L5" s="362"/>
      <c r="M5" s="362"/>
      <c r="N5" s="362"/>
      <c r="Q5" s="27"/>
    </row>
    <row r="6" spans="1:20" ht="15.5" x14ac:dyDescent="0.35">
      <c r="B6" s="12"/>
      <c r="C6" s="12"/>
      <c r="D6" s="362" t="s">
        <v>294</v>
      </c>
      <c r="E6" s="362"/>
      <c r="F6" s="362"/>
      <c r="G6" s="362"/>
      <c r="H6" s="362"/>
      <c r="I6" s="362"/>
      <c r="J6" s="362"/>
      <c r="K6" s="362"/>
      <c r="L6" s="362"/>
      <c r="M6" s="362"/>
      <c r="N6" s="362"/>
      <c r="Q6" s="27"/>
    </row>
    <row r="7" spans="1:20" ht="14.25" customHeight="1" x14ac:dyDescent="0.3">
      <c r="B7" s="12"/>
      <c r="C7" s="12"/>
      <c r="D7" s="364"/>
      <c r="E7" s="364"/>
      <c r="F7" s="364"/>
      <c r="G7" s="364"/>
      <c r="H7" s="364"/>
      <c r="I7" s="364"/>
      <c r="J7" s="364"/>
      <c r="K7" s="364"/>
      <c r="L7" s="364"/>
      <c r="M7" s="364"/>
      <c r="N7" s="364"/>
      <c r="Q7" s="27"/>
    </row>
    <row r="8" spans="1:20" ht="6.75" customHeight="1" x14ac:dyDescent="0.3">
      <c r="B8" s="12"/>
      <c r="C8" s="12"/>
      <c r="D8" s="27"/>
      <c r="E8" s="12"/>
      <c r="F8" s="12"/>
      <c r="K8" s="12"/>
      <c r="Q8" s="12"/>
    </row>
    <row r="9" spans="1:20" ht="13" x14ac:dyDescent="0.3">
      <c r="A9" s="16"/>
      <c r="B9" s="40"/>
      <c r="C9" s="16"/>
      <c r="D9" s="37" t="s">
        <v>8</v>
      </c>
      <c r="E9" s="38"/>
      <c r="F9" s="38"/>
      <c r="G9" s="39"/>
      <c r="H9" s="79"/>
      <c r="I9" s="79"/>
      <c r="J9" s="80"/>
      <c r="K9" s="37" t="s">
        <v>9</v>
      </c>
      <c r="L9" s="38"/>
      <c r="M9" s="38"/>
      <c r="N9" s="39"/>
      <c r="O9" s="81"/>
      <c r="P9" s="81"/>
      <c r="Q9" s="82"/>
      <c r="R9" s="16"/>
      <c r="S9" s="16"/>
      <c r="T9" s="16"/>
    </row>
    <row r="10" spans="1:20" ht="13" x14ac:dyDescent="0.3">
      <c r="A10" s="16"/>
      <c r="B10" s="34" t="s">
        <v>62</v>
      </c>
      <c r="C10" s="6"/>
      <c r="D10" s="21" t="s">
        <v>0</v>
      </c>
      <c r="E10" s="21" t="s">
        <v>276</v>
      </c>
      <c r="F10" s="22" t="s">
        <v>2</v>
      </c>
      <c r="G10" s="21" t="s">
        <v>3</v>
      </c>
      <c r="H10" s="79"/>
      <c r="I10" s="79"/>
      <c r="J10" s="80"/>
      <c r="K10" s="21" t="s">
        <v>0</v>
      </c>
      <c r="L10" s="21" t="s">
        <v>276</v>
      </c>
      <c r="M10" s="22" t="s">
        <v>2</v>
      </c>
      <c r="N10" s="21" t="s">
        <v>3</v>
      </c>
      <c r="O10" s="81"/>
      <c r="P10" s="81"/>
      <c r="Q10" s="82"/>
    </row>
    <row r="11" spans="1:20" x14ac:dyDescent="0.25">
      <c r="A11" s="16"/>
      <c r="B11" s="15"/>
      <c r="C11" s="6"/>
      <c r="D11" s="2">
        <v>1</v>
      </c>
      <c r="E11" s="29" t="s">
        <v>250</v>
      </c>
      <c r="F11" s="3" t="s">
        <v>4</v>
      </c>
      <c r="G11" s="2">
        <v>2</v>
      </c>
      <c r="H11" s="15"/>
      <c r="I11" s="15"/>
      <c r="J11" s="14"/>
      <c r="K11" s="2">
        <v>1</v>
      </c>
      <c r="L11" s="29" t="s">
        <v>178</v>
      </c>
      <c r="M11" s="3" t="s">
        <v>10</v>
      </c>
      <c r="N11" s="2">
        <v>3</v>
      </c>
      <c r="O11" s="77"/>
      <c r="P11" s="77"/>
      <c r="Q11" s="77"/>
      <c r="R11" s="6"/>
      <c r="S11" s="6"/>
      <c r="T11" s="15"/>
    </row>
    <row r="12" spans="1:20" x14ac:dyDescent="0.25">
      <c r="A12" s="16"/>
      <c r="B12" s="15"/>
      <c r="C12" s="6"/>
      <c r="D12" s="2">
        <v>2</v>
      </c>
      <c r="E12" s="29" t="s">
        <v>251</v>
      </c>
      <c r="F12" s="3" t="s">
        <v>58</v>
      </c>
      <c r="G12" s="2">
        <v>2</v>
      </c>
      <c r="H12" s="15"/>
      <c r="I12" s="15"/>
      <c r="J12" s="14"/>
      <c r="K12" s="2">
        <v>2</v>
      </c>
      <c r="L12" s="29" t="s">
        <v>179</v>
      </c>
      <c r="M12" s="3" t="s">
        <v>11</v>
      </c>
      <c r="N12" s="2">
        <v>3</v>
      </c>
      <c r="O12" s="77"/>
      <c r="P12" s="77"/>
      <c r="Q12" s="77"/>
      <c r="R12" s="6"/>
      <c r="S12" s="6"/>
      <c r="T12" s="15"/>
    </row>
    <row r="13" spans="1:20" x14ac:dyDescent="0.25">
      <c r="A13" s="16"/>
      <c r="B13" s="15"/>
      <c r="C13" s="6"/>
      <c r="D13" s="2">
        <v>3</v>
      </c>
      <c r="E13" s="29" t="s">
        <v>252</v>
      </c>
      <c r="F13" s="3" t="s">
        <v>6</v>
      </c>
      <c r="G13" s="2">
        <v>2</v>
      </c>
      <c r="H13" s="15"/>
      <c r="I13" s="15"/>
      <c r="J13" s="14"/>
      <c r="K13" s="2">
        <v>3</v>
      </c>
      <c r="L13" s="29" t="s">
        <v>180</v>
      </c>
      <c r="M13" s="3" t="s">
        <v>16</v>
      </c>
      <c r="N13" s="2">
        <v>1</v>
      </c>
      <c r="O13" s="77"/>
      <c r="P13" s="77"/>
      <c r="Q13" s="77"/>
      <c r="R13" s="6"/>
      <c r="S13" s="6"/>
      <c r="T13" s="15"/>
    </row>
    <row r="14" spans="1:20" x14ac:dyDescent="0.25">
      <c r="A14" s="16"/>
      <c r="B14" s="15"/>
      <c r="C14" s="6"/>
      <c r="D14" s="2">
        <v>4</v>
      </c>
      <c r="E14" s="29" t="s">
        <v>253</v>
      </c>
      <c r="F14" s="3" t="s">
        <v>297</v>
      </c>
      <c r="G14" s="2">
        <v>2</v>
      </c>
      <c r="H14" s="15"/>
      <c r="I14" s="15"/>
      <c r="J14" s="14"/>
      <c r="K14" s="2">
        <v>4</v>
      </c>
      <c r="L14" s="29" t="s">
        <v>181</v>
      </c>
      <c r="M14" s="3" t="s">
        <v>12</v>
      </c>
      <c r="N14" s="2">
        <v>2</v>
      </c>
      <c r="O14" s="77"/>
      <c r="P14" s="77"/>
      <c r="Q14" s="77"/>
      <c r="R14" s="6"/>
      <c r="S14" s="6"/>
      <c r="T14" s="15"/>
    </row>
    <row r="15" spans="1:20" x14ac:dyDescent="0.25">
      <c r="A15" s="16"/>
      <c r="B15" s="15"/>
      <c r="C15" s="6"/>
      <c r="D15" s="2">
        <v>5</v>
      </c>
      <c r="E15" s="29" t="s">
        <v>165</v>
      </c>
      <c r="F15" s="3" t="s">
        <v>5</v>
      </c>
      <c r="G15" s="2">
        <v>2</v>
      </c>
      <c r="H15" s="15"/>
      <c r="I15" s="15"/>
      <c r="J15" s="14"/>
      <c r="K15" s="2">
        <v>5</v>
      </c>
      <c r="L15" s="29" t="s">
        <v>182</v>
      </c>
      <c r="M15" s="3" t="s">
        <v>13</v>
      </c>
      <c r="N15" s="2">
        <v>2</v>
      </c>
      <c r="O15" s="77"/>
      <c r="P15" s="77"/>
      <c r="Q15" s="77"/>
      <c r="R15" s="6"/>
      <c r="S15" s="6"/>
      <c r="T15" s="15"/>
    </row>
    <row r="16" spans="1:20" x14ac:dyDescent="0.25">
      <c r="A16" s="16"/>
      <c r="B16" s="15"/>
      <c r="C16" s="6"/>
      <c r="D16" s="2">
        <v>6</v>
      </c>
      <c r="E16" s="29" t="s">
        <v>166</v>
      </c>
      <c r="F16" s="3" t="s">
        <v>54</v>
      </c>
      <c r="G16" s="2">
        <v>3</v>
      </c>
      <c r="H16" s="15"/>
      <c r="I16" s="15"/>
      <c r="J16" s="14"/>
      <c r="K16" s="2">
        <v>6</v>
      </c>
      <c r="L16" s="29" t="s">
        <v>183</v>
      </c>
      <c r="M16" s="3" t="s">
        <v>14</v>
      </c>
      <c r="N16" s="2">
        <v>3</v>
      </c>
      <c r="O16" s="77"/>
      <c r="P16" s="77"/>
      <c r="Q16" s="77"/>
      <c r="R16" s="6"/>
      <c r="S16" s="6"/>
      <c r="T16" s="15"/>
    </row>
    <row r="17" spans="1:20" x14ac:dyDescent="0.25">
      <c r="A17" s="16"/>
      <c r="B17" s="15"/>
      <c r="C17" s="6"/>
      <c r="D17" s="2">
        <v>7</v>
      </c>
      <c r="E17" s="29" t="s">
        <v>167</v>
      </c>
      <c r="F17" s="3" t="s">
        <v>59</v>
      </c>
      <c r="G17" s="2">
        <v>3</v>
      </c>
      <c r="H17" s="15"/>
      <c r="I17" s="15"/>
      <c r="J17" s="14"/>
      <c r="K17" s="2">
        <v>7</v>
      </c>
      <c r="L17" s="29" t="s">
        <v>184</v>
      </c>
      <c r="M17" s="3" t="s">
        <v>15</v>
      </c>
      <c r="N17" s="2">
        <v>2</v>
      </c>
      <c r="O17" s="77"/>
      <c r="P17" s="77"/>
      <c r="Q17" s="77"/>
      <c r="R17" s="6"/>
      <c r="S17" s="6"/>
      <c r="T17" s="15"/>
    </row>
    <row r="18" spans="1:20" x14ac:dyDescent="0.25">
      <c r="A18" s="16"/>
      <c r="B18" s="15"/>
      <c r="C18" s="6"/>
      <c r="D18" s="2">
        <v>8</v>
      </c>
      <c r="E18" s="29" t="s">
        <v>168</v>
      </c>
      <c r="F18" s="3" t="s">
        <v>7</v>
      </c>
      <c r="G18" s="2">
        <v>1</v>
      </c>
      <c r="H18" s="15"/>
      <c r="I18" s="15"/>
      <c r="J18" s="14"/>
      <c r="K18" s="2">
        <v>8</v>
      </c>
      <c r="L18" s="29" t="s">
        <v>185</v>
      </c>
      <c r="M18" s="3" t="s">
        <v>86</v>
      </c>
      <c r="N18" s="2">
        <v>2</v>
      </c>
      <c r="O18" s="77"/>
      <c r="P18" s="77"/>
      <c r="Q18" s="77"/>
      <c r="R18" s="6"/>
      <c r="S18" s="6"/>
      <c r="T18" s="15"/>
    </row>
    <row r="19" spans="1:20" x14ac:dyDescent="0.25">
      <c r="A19" s="16"/>
      <c r="B19" s="15"/>
      <c r="C19" s="6"/>
      <c r="D19" s="2">
        <v>9</v>
      </c>
      <c r="E19" s="29" t="s">
        <v>169</v>
      </c>
      <c r="F19" s="3" t="s">
        <v>81</v>
      </c>
      <c r="G19" s="2">
        <v>2</v>
      </c>
      <c r="H19" s="15"/>
      <c r="I19" s="15"/>
      <c r="J19" s="14"/>
      <c r="K19" s="2">
        <v>9</v>
      </c>
      <c r="L19" s="29" t="s">
        <v>186</v>
      </c>
      <c r="M19" s="3" t="s">
        <v>87</v>
      </c>
      <c r="N19" s="2">
        <v>1</v>
      </c>
      <c r="O19" s="77"/>
      <c r="P19" s="77"/>
      <c r="Q19" s="77"/>
      <c r="R19" s="6"/>
      <c r="S19" s="6"/>
      <c r="T19" s="15"/>
    </row>
    <row r="20" spans="1:20" x14ac:dyDescent="0.25">
      <c r="A20" s="16"/>
      <c r="B20" s="17"/>
      <c r="C20" s="6"/>
      <c r="D20" s="358" t="s">
        <v>53</v>
      </c>
      <c r="E20" s="359"/>
      <c r="F20" s="360"/>
      <c r="G20" s="1">
        <f>SUM(G11:G19)</f>
        <v>19</v>
      </c>
      <c r="H20" s="17"/>
      <c r="I20" s="17"/>
      <c r="K20" s="358" t="s">
        <v>53</v>
      </c>
      <c r="L20" s="359"/>
      <c r="M20" s="360"/>
      <c r="N20" s="1">
        <f>SUM(N11:N19)</f>
        <v>19</v>
      </c>
      <c r="O20" s="36"/>
      <c r="P20" s="76"/>
      <c r="Q20" s="36"/>
      <c r="R20" s="36"/>
      <c r="S20" s="36"/>
      <c r="T20" s="17"/>
    </row>
    <row r="21" spans="1:20" ht="31.5" customHeight="1" x14ac:dyDescent="0.3">
      <c r="B21" s="6"/>
      <c r="C21" s="6"/>
      <c r="D21" s="5"/>
      <c r="E21" s="4"/>
      <c r="F21" s="4"/>
      <c r="G21" s="4"/>
      <c r="H21" s="6"/>
      <c r="I21" s="6"/>
      <c r="K21" s="12"/>
      <c r="Q21" s="12"/>
    </row>
    <row r="22" spans="1:20" ht="13" x14ac:dyDescent="0.3">
      <c r="B22" s="33"/>
      <c r="C22" s="6"/>
      <c r="D22" s="37" t="s">
        <v>17</v>
      </c>
      <c r="E22" s="38"/>
      <c r="F22" s="38"/>
      <c r="G22" s="39"/>
      <c r="H22" s="81"/>
      <c r="I22" s="81"/>
      <c r="J22" s="82"/>
      <c r="K22" s="37" t="s">
        <v>57</v>
      </c>
      <c r="L22" s="38"/>
      <c r="M22" s="38"/>
      <c r="N22" s="39"/>
      <c r="O22" s="81"/>
      <c r="P22" s="81"/>
      <c r="Q22" s="82"/>
    </row>
    <row r="23" spans="1:20" ht="13" x14ac:dyDescent="0.3">
      <c r="B23" s="23" t="s">
        <v>62</v>
      </c>
      <c r="C23" s="6"/>
      <c r="D23" s="21" t="s">
        <v>0</v>
      </c>
      <c r="E23" s="21" t="s">
        <v>1</v>
      </c>
      <c r="F23" s="22" t="s">
        <v>2</v>
      </c>
      <c r="G23" s="21" t="s">
        <v>3</v>
      </c>
      <c r="H23" s="81"/>
      <c r="I23" s="81"/>
      <c r="J23" s="82"/>
      <c r="K23" s="21" t="s">
        <v>0</v>
      </c>
      <c r="L23" s="21" t="s">
        <v>1</v>
      </c>
      <c r="M23" s="22" t="s">
        <v>2</v>
      </c>
      <c r="N23" s="21" t="s">
        <v>3</v>
      </c>
      <c r="O23" s="81"/>
      <c r="P23" s="81"/>
      <c r="Q23" s="82"/>
    </row>
    <row r="24" spans="1:20" ht="13" x14ac:dyDescent="0.3">
      <c r="B24" s="2"/>
      <c r="C24" s="6"/>
      <c r="D24" s="2">
        <v>1</v>
      </c>
      <c r="E24" s="78" t="s">
        <v>254</v>
      </c>
      <c r="F24" s="3" t="s">
        <v>60</v>
      </c>
      <c r="G24" s="2">
        <v>2</v>
      </c>
      <c r="H24" s="15"/>
      <c r="K24" s="2">
        <v>1</v>
      </c>
      <c r="L24" s="29" t="s">
        <v>255</v>
      </c>
      <c r="M24" s="3" t="s">
        <v>83</v>
      </c>
      <c r="N24" s="2">
        <v>1</v>
      </c>
      <c r="Q24" s="12"/>
    </row>
    <row r="25" spans="1:20" ht="13" x14ac:dyDescent="0.3">
      <c r="B25" s="2"/>
      <c r="C25" s="6"/>
      <c r="D25" s="2">
        <v>2</v>
      </c>
      <c r="E25" s="29" t="s">
        <v>170</v>
      </c>
      <c r="F25" s="3" t="s">
        <v>82</v>
      </c>
      <c r="G25" s="2">
        <v>1</v>
      </c>
      <c r="H25" s="15"/>
      <c r="K25" s="2">
        <v>2</v>
      </c>
      <c r="L25" s="29" t="s">
        <v>187</v>
      </c>
      <c r="M25" s="3" t="s">
        <v>25</v>
      </c>
      <c r="N25" s="2">
        <v>3</v>
      </c>
      <c r="Q25" s="12"/>
    </row>
    <row r="26" spans="1:20" ht="13" x14ac:dyDescent="0.3">
      <c r="B26" s="2"/>
      <c r="C26" s="6"/>
      <c r="D26" s="2">
        <v>3</v>
      </c>
      <c r="E26" s="29" t="s">
        <v>171</v>
      </c>
      <c r="F26" s="3" t="s">
        <v>20</v>
      </c>
      <c r="G26" s="2">
        <v>3</v>
      </c>
      <c r="H26" s="15"/>
      <c r="K26" s="2">
        <v>3</v>
      </c>
      <c r="L26" s="29" t="s">
        <v>188</v>
      </c>
      <c r="M26" s="3" t="s">
        <v>34</v>
      </c>
      <c r="N26" s="2">
        <v>1</v>
      </c>
      <c r="Q26" s="12"/>
    </row>
    <row r="27" spans="1:20" ht="13" x14ac:dyDescent="0.3">
      <c r="B27" s="2"/>
      <c r="C27" s="6"/>
      <c r="D27" s="2">
        <v>4</v>
      </c>
      <c r="E27" s="29" t="s">
        <v>172</v>
      </c>
      <c r="F27" s="3" t="s">
        <v>18</v>
      </c>
      <c r="G27" s="2">
        <v>2</v>
      </c>
      <c r="H27" s="15"/>
      <c r="K27" s="2">
        <v>4</v>
      </c>
      <c r="L27" s="29" t="s">
        <v>189</v>
      </c>
      <c r="M27" s="3" t="s">
        <v>27</v>
      </c>
      <c r="N27" s="2">
        <v>2</v>
      </c>
      <c r="Q27" s="12"/>
    </row>
    <row r="28" spans="1:20" ht="13" x14ac:dyDescent="0.3">
      <c r="B28" s="2">
        <v>3</v>
      </c>
      <c r="C28" s="6"/>
      <c r="D28" s="2">
        <v>5</v>
      </c>
      <c r="E28" s="29" t="s">
        <v>173</v>
      </c>
      <c r="F28" s="3" t="s">
        <v>21</v>
      </c>
      <c r="G28" s="2">
        <v>3</v>
      </c>
      <c r="H28" s="15"/>
      <c r="K28" s="2">
        <v>5</v>
      </c>
      <c r="L28" s="29" t="s">
        <v>190</v>
      </c>
      <c r="M28" s="3" t="s">
        <v>24</v>
      </c>
      <c r="N28" s="2">
        <v>2</v>
      </c>
      <c r="Q28" s="12"/>
    </row>
    <row r="29" spans="1:20" ht="13" x14ac:dyDescent="0.3">
      <c r="B29" s="2"/>
      <c r="C29" s="6"/>
      <c r="D29" s="2">
        <v>6</v>
      </c>
      <c r="E29" s="29" t="s">
        <v>174</v>
      </c>
      <c r="F29" s="3" t="s">
        <v>22</v>
      </c>
      <c r="G29" s="2">
        <v>2</v>
      </c>
      <c r="H29" s="15"/>
      <c r="K29" s="2">
        <v>6</v>
      </c>
      <c r="L29" s="29" t="s">
        <v>191</v>
      </c>
      <c r="M29" s="3" t="s">
        <v>29</v>
      </c>
      <c r="N29" s="2">
        <v>1</v>
      </c>
      <c r="Q29" s="12"/>
    </row>
    <row r="30" spans="1:20" ht="13" x14ac:dyDescent="0.3">
      <c r="B30" s="2">
        <v>3</v>
      </c>
      <c r="C30" s="6"/>
      <c r="D30" s="2">
        <v>7</v>
      </c>
      <c r="E30" s="29" t="s">
        <v>175</v>
      </c>
      <c r="F30" s="3" t="s">
        <v>23</v>
      </c>
      <c r="G30" s="2">
        <v>1</v>
      </c>
      <c r="H30" s="15"/>
      <c r="K30" s="2">
        <v>7</v>
      </c>
      <c r="L30" s="29" t="s">
        <v>192</v>
      </c>
      <c r="M30" s="3" t="s">
        <v>56</v>
      </c>
      <c r="N30" s="2">
        <v>2</v>
      </c>
      <c r="Q30" s="12"/>
    </row>
    <row r="31" spans="1:20" ht="13" x14ac:dyDescent="0.3">
      <c r="B31" s="2"/>
      <c r="C31" s="6"/>
      <c r="D31" s="2">
        <v>8</v>
      </c>
      <c r="E31" s="29" t="s">
        <v>176</v>
      </c>
      <c r="F31" s="3" t="s">
        <v>19</v>
      </c>
      <c r="G31" s="2">
        <v>2</v>
      </c>
      <c r="H31" s="15"/>
      <c r="K31" s="2">
        <v>8</v>
      </c>
      <c r="L31" s="29" t="s">
        <v>193</v>
      </c>
      <c r="M31" s="3" t="s">
        <v>94</v>
      </c>
      <c r="N31" s="2">
        <v>2</v>
      </c>
      <c r="Q31" s="12"/>
    </row>
    <row r="32" spans="1:20" ht="13" x14ac:dyDescent="0.3">
      <c r="B32" s="2"/>
      <c r="C32" s="6"/>
      <c r="D32" s="2">
        <v>9</v>
      </c>
      <c r="E32" s="29" t="s">
        <v>177</v>
      </c>
      <c r="F32" s="3" t="s">
        <v>55</v>
      </c>
      <c r="G32" s="2">
        <v>2</v>
      </c>
      <c r="H32" s="15"/>
      <c r="K32" s="2">
        <v>9</v>
      </c>
      <c r="L32" s="29" t="s">
        <v>194</v>
      </c>
      <c r="M32" s="3" t="s">
        <v>26</v>
      </c>
      <c r="N32" s="2">
        <v>3</v>
      </c>
      <c r="Q32" s="12"/>
    </row>
    <row r="33" spans="2:17" ht="13" x14ac:dyDescent="0.3">
      <c r="B33" s="20"/>
      <c r="C33" s="6"/>
      <c r="D33" s="2">
        <v>10</v>
      </c>
      <c r="E33" s="3"/>
      <c r="F33" s="3"/>
      <c r="G33" s="2"/>
      <c r="H33" s="15"/>
      <c r="K33" s="2">
        <v>10</v>
      </c>
      <c r="L33" s="29" t="s">
        <v>195</v>
      </c>
      <c r="M33" s="3" t="s">
        <v>84</v>
      </c>
      <c r="N33" s="2">
        <v>1</v>
      </c>
      <c r="Q33" s="12"/>
    </row>
    <row r="34" spans="2:17" ht="13" x14ac:dyDescent="0.3">
      <c r="B34" s="6"/>
      <c r="C34" s="6"/>
      <c r="D34" s="361" t="s">
        <v>53</v>
      </c>
      <c r="E34" s="361"/>
      <c r="F34" s="361"/>
      <c r="G34" s="1">
        <f>SUM(G24:G33)</f>
        <v>18</v>
      </c>
      <c r="H34" s="17"/>
      <c r="I34" s="6"/>
      <c r="K34" s="361" t="s">
        <v>53</v>
      </c>
      <c r="L34" s="361"/>
      <c r="M34" s="361"/>
      <c r="N34" s="1">
        <f>SUM(N24:N33)</f>
        <v>18</v>
      </c>
      <c r="Q34" s="12"/>
    </row>
    <row r="35" spans="2:17" ht="58.5" customHeight="1" x14ac:dyDescent="0.3">
      <c r="B35" s="33"/>
      <c r="C35" s="10"/>
      <c r="I35" s="15"/>
      <c r="K35" s="12"/>
      <c r="Q35" s="12"/>
    </row>
    <row r="36" spans="2:17" ht="13" x14ac:dyDescent="0.3">
      <c r="B36" s="23" t="s">
        <v>62</v>
      </c>
      <c r="C36" s="6"/>
      <c r="D36" s="37" t="s">
        <v>30</v>
      </c>
      <c r="E36" s="38"/>
      <c r="F36" s="38"/>
      <c r="G36" s="39"/>
      <c r="H36" s="81"/>
      <c r="I36" s="81"/>
      <c r="J36" s="82"/>
      <c r="K36" s="37" t="s">
        <v>35</v>
      </c>
      <c r="L36" s="38"/>
      <c r="M36" s="38"/>
      <c r="N36" s="39"/>
      <c r="O36" s="81"/>
      <c r="P36" s="81"/>
      <c r="Q36" s="82"/>
    </row>
    <row r="37" spans="2:17" ht="13" x14ac:dyDescent="0.3">
      <c r="B37" s="2"/>
      <c r="C37" s="6"/>
      <c r="D37" s="21" t="s">
        <v>0</v>
      </c>
      <c r="E37" s="21" t="s">
        <v>1</v>
      </c>
      <c r="F37" s="22" t="s">
        <v>2</v>
      </c>
      <c r="G37" s="21" t="s">
        <v>3</v>
      </c>
      <c r="H37" s="81"/>
      <c r="I37" s="81"/>
      <c r="J37" s="82"/>
      <c r="K37" s="21" t="s">
        <v>0</v>
      </c>
      <c r="L37" s="21" t="s">
        <v>1</v>
      </c>
      <c r="M37" s="22" t="s">
        <v>2</v>
      </c>
      <c r="N37" s="21" t="s">
        <v>3</v>
      </c>
      <c r="O37" s="81"/>
      <c r="P37" s="81"/>
      <c r="Q37" s="82"/>
    </row>
    <row r="38" spans="2:17" ht="13" x14ac:dyDescent="0.3">
      <c r="B38" s="2">
        <v>2</v>
      </c>
      <c r="C38" s="6"/>
      <c r="D38" s="2">
        <v>1</v>
      </c>
      <c r="E38" s="29" t="s">
        <v>196</v>
      </c>
      <c r="F38" s="3" t="s">
        <v>31</v>
      </c>
      <c r="G38" s="2">
        <v>2</v>
      </c>
      <c r="H38" s="15"/>
      <c r="I38" s="15"/>
      <c r="K38" s="2">
        <v>1</v>
      </c>
      <c r="L38" s="29" t="s">
        <v>204</v>
      </c>
      <c r="M38" s="3" t="s">
        <v>36</v>
      </c>
      <c r="N38" s="2">
        <v>2</v>
      </c>
      <c r="Q38" s="12"/>
    </row>
    <row r="39" spans="2:17" ht="13" x14ac:dyDescent="0.3">
      <c r="B39" s="2"/>
      <c r="C39" s="6"/>
      <c r="D39" s="2">
        <v>2</v>
      </c>
      <c r="E39" s="29" t="s">
        <v>197</v>
      </c>
      <c r="F39" s="3" t="s">
        <v>42</v>
      </c>
      <c r="G39" s="2">
        <v>2</v>
      </c>
      <c r="H39" s="15"/>
      <c r="I39" s="15"/>
      <c r="K39" s="2">
        <v>2</v>
      </c>
      <c r="L39" s="29" t="s">
        <v>205</v>
      </c>
      <c r="M39" s="3" t="s">
        <v>38</v>
      </c>
      <c r="N39" s="2">
        <v>2</v>
      </c>
      <c r="Q39" s="12"/>
    </row>
    <row r="40" spans="2:17" ht="13" x14ac:dyDescent="0.3">
      <c r="B40" s="2"/>
      <c r="C40" s="6"/>
      <c r="D40" s="2">
        <v>3</v>
      </c>
      <c r="E40" s="29" t="s">
        <v>198</v>
      </c>
      <c r="F40" s="3" t="s">
        <v>43</v>
      </c>
      <c r="G40" s="2">
        <v>3</v>
      </c>
      <c r="H40" s="15"/>
      <c r="I40" s="15"/>
      <c r="K40" s="2">
        <v>3</v>
      </c>
      <c r="L40" s="29" t="s">
        <v>206</v>
      </c>
      <c r="M40" s="3" t="s">
        <v>37</v>
      </c>
      <c r="N40" s="2">
        <v>3</v>
      </c>
      <c r="Q40" s="12"/>
    </row>
    <row r="41" spans="2:17" ht="13" x14ac:dyDescent="0.3">
      <c r="B41" s="2">
        <v>2</v>
      </c>
      <c r="C41" s="6"/>
      <c r="D41" s="2">
        <v>4</v>
      </c>
      <c r="E41" s="29" t="s">
        <v>199</v>
      </c>
      <c r="F41" s="3" t="s">
        <v>32</v>
      </c>
      <c r="G41" s="2">
        <v>2</v>
      </c>
      <c r="H41" s="15"/>
      <c r="I41" s="15"/>
      <c r="K41" s="2">
        <v>4</v>
      </c>
      <c r="L41" s="29" t="s">
        <v>207</v>
      </c>
      <c r="M41" s="24" t="s">
        <v>104</v>
      </c>
      <c r="N41" s="2">
        <v>3</v>
      </c>
      <c r="Q41" s="12"/>
    </row>
    <row r="42" spans="2:17" ht="13" x14ac:dyDescent="0.3">
      <c r="B42" s="2">
        <v>4</v>
      </c>
      <c r="C42" s="6"/>
      <c r="D42" s="2">
        <v>5</v>
      </c>
      <c r="E42" s="29" t="s">
        <v>200</v>
      </c>
      <c r="F42" s="24" t="s">
        <v>103</v>
      </c>
      <c r="G42" s="2">
        <v>3</v>
      </c>
      <c r="H42" s="15"/>
      <c r="I42" s="15"/>
      <c r="K42" s="2">
        <v>5</v>
      </c>
      <c r="L42" s="29" t="s">
        <v>208</v>
      </c>
      <c r="M42" s="3" t="s">
        <v>46</v>
      </c>
      <c r="N42" s="2">
        <v>2</v>
      </c>
      <c r="Q42" s="12"/>
    </row>
    <row r="43" spans="2:17" ht="13" x14ac:dyDescent="0.3">
      <c r="B43" s="2"/>
      <c r="C43" s="6"/>
      <c r="D43" s="2">
        <v>6</v>
      </c>
      <c r="E43" s="29" t="s">
        <v>201</v>
      </c>
      <c r="F43" s="3" t="s">
        <v>33</v>
      </c>
      <c r="G43" s="2">
        <v>3</v>
      </c>
      <c r="H43" s="15"/>
      <c r="I43" s="15"/>
      <c r="K43" s="2">
        <v>6</v>
      </c>
      <c r="L43" s="29" t="s">
        <v>209</v>
      </c>
      <c r="M43" s="3" t="s">
        <v>90</v>
      </c>
      <c r="N43" s="2">
        <v>2</v>
      </c>
      <c r="Q43" s="12"/>
    </row>
    <row r="44" spans="2:17" ht="13" x14ac:dyDescent="0.3">
      <c r="B44" s="2"/>
      <c r="C44" s="6"/>
      <c r="D44" s="2">
        <v>7</v>
      </c>
      <c r="E44" s="29" t="s">
        <v>202</v>
      </c>
      <c r="F44" s="24" t="s">
        <v>101</v>
      </c>
      <c r="G44" s="2">
        <v>2</v>
      </c>
      <c r="H44" s="15"/>
      <c r="I44" s="15"/>
      <c r="K44" s="2">
        <v>7</v>
      </c>
      <c r="L44" s="29" t="s">
        <v>256</v>
      </c>
      <c r="M44" s="24" t="s">
        <v>40</v>
      </c>
      <c r="N44" s="29">
        <v>1</v>
      </c>
      <c r="Q44" s="12"/>
    </row>
    <row r="45" spans="2:17" ht="13" x14ac:dyDescent="0.3">
      <c r="B45" s="2"/>
      <c r="C45" s="6"/>
      <c r="D45" s="2">
        <v>8</v>
      </c>
      <c r="E45" s="71" t="s">
        <v>203</v>
      </c>
      <c r="F45" s="13" t="s">
        <v>63</v>
      </c>
      <c r="G45" s="19">
        <v>4</v>
      </c>
      <c r="H45" s="75"/>
      <c r="I45" s="15"/>
      <c r="K45" s="2">
        <v>8</v>
      </c>
      <c r="L45" s="71" t="s">
        <v>203</v>
      </c>
      <c r="M45" s="13" t="s">
        <v>63</v>
      </c>
      <c r="N45" s="19">
        <v>4</v>
      </c>
      <c r="Q45" s="12"/>
    </row>
    <row r="46" spans="2:17" ht="13" x14ac:dyDescent="0.3">
      <c r="B46" s="2"/>
      <c r="C46" s="6"/>
      <c r="D46" s="361" t="s">
        <v>53</v>
      </c>
      <c r="E46" s="361"/>
      <c r="F46" s="361"/>
      <c r="G46" s="1">
        <f>SUM(G38:G45)</f>
        <v>21</v>
      </c>
      <c r="H46" s="17"/>
      <c r="I46" s="15"/>
      <c r="K46" s="358" t="s">
        <v>53</v>
      </c>
      <c r="L46" s="359"/>
      <c r="M46" s="360"/>
      <c r="N46" s="1">
        <f>SUM(N38:N45)</f>
        <v>19</v>
      </c>
      <c r="Q46" s="12"/>
    </row>
    <row r="47" spans="2:17" ht="20.25" customHeight="1" x14ac:dyDescent="0.3">
      <c r="B47" s="17"/>
      <c r="C47" s="6"/>
      <c r="D47" s="25"/>
      <c r="E47" s="25"/>
      <c r="F47" s="25"/>
      <c r="G47" s="17"/>
      <c r="H47" s="17"/>
      <c r="I47" s="17"/>
      <c r="K47" s="12"/>
      <c r="Q47" s="12"/>
    </row>
    <row r="48" spans="2:17" ht="13" x14ac:dyDescent="0.3">
      <c r="B48" s="17"/>
      <c r="C48" s="6"/>
      <c r="D48" s="37" t="s">
        <v>41</v>
      </c>
      <c r="E48" s="38"/>
      <c r="F48" s="38"/>
      <c r="G48" s="39"/>
      <c r="H48" s="87"/>
      <c r="I48" s="17"/>
      <c r="K48" s="37" t="s">
        <v>48</v>
      </c>
      <c r="L48" s="38"/>
      <c r="M48" s="38"/>
      <c r="N48" s="39"/>
      <c r="Q48" s="12"/>
    </row>
    <row r="49" spans="2:17" ht="13" x14ac:dyDescent="0.3">
      <c r="B49" s="17"/>
      <c r="C49" s="6"/>
      <c r="D49" s="21" t="s">
        <v>0</v>
      </c>
      <c r="E49" s="21" t="s">
        <v>1</v>
      </c>
      <c r="F49" s="22" t="s">
        <v>2</v>
      </c>
      <c r="G49" s="21" t="s">
        <v>3</v>
      </c>
      <c r="H49" s="88"/>
      <c r="I49" s="17"/>
      <c r="K49" s="21" t="s">
        <v>0</v>
      </c>
      <c r="L49" s="21" t="s">
        <v>1</v>
      </c>
      <c r="M49" s="22" t="s">
        <v>2</v>
      </c>
      <c r="N49" s="21" t="s">
        <v>3</v>
      </c>
      <c r="Q49" s="12"/>
    </row>
    <row r="50" spans="2:17" ht="13" x14ac:dyDescent="0.3">
      <c r="B50" s="17"/>
      <c r="C50" s="6"/>
      <c r="D50" s="2">
        <v>1</v>
      </c>
      <c r="E50" s="29" t="s">
        <v>257</v>
      </c>
      <c r="F50" s="24" t="s">
        <v>164</v>
      </c>
      <c r="G50" s="2">
        <v>4</v>
      </c>
      <c r="H50" s="15"/>
      <c r="I50" s="17"/>
      <c r="K50" s="2">
        <v>1</v>
      </c>
      <c r="L50" s="29" t="s">
        <v>213</v>
      </c>
      <c r="M50" s="3" t="s">
        <v>49</v>
      </c>
      <c r="N50" s="2">
        <v>2</v>
      </c>
      <c r="Q50" s="12"/>
    </row>
    <row r="51" spans="2:17" ht="13" x14ac:dyDescent="0.3">
      <c r="B51" s="17"/>
      <c r="C51" s="6"/>
      <c r="D51" s="2">
        <v>2</v>
      </c>
      <c r="E51" s="29" t="s">
        <v>263</v>
      </c>
      <c r="F51" s="24" t="s">
        <v>130</v>
      </c>
      <c r="G51" s="2">
        <v>2</v>
      </c>
      <c r="H51" s="15"/>
      <c r="I51" s="17"/>
      <c r="K51" s="2">
        <v>2</v>
      </c>
      <c r="L51" s="29" t="s">
        <v>214</v>
      </c>
      <c r="M51" s="3" t="s">
        <v>50</v>
      </c>
      <c r="N51" s="2">
        <v>3</v>
      </c>
      <c r="Q51" s="12"/>
    </row>
    <row r="52" spans="2:17" ht="13" x14ac:dyDescent="0.3">
      <c r="B52" s="17"/>
      <c r="C52" s="6"/>
      <c r="D52" s="2">
        <v>3</v>
      </c>
      <c r="E52" s="29" t="s">
        <v>210</v>
      </c>
      <c r="F52" s="3" t="s">
        <v>45</v>
      </c>
      <c r="G52" s="2">
        <v>2</v>
      </c>
      <c r="H52" s="15"/>
      <c r="I52" s="17"/>
      <c r="K52" s="2">
        <v>3</v>
      </c>
      <c r="L52" s="29" t="s">
        <v>215</v>
      </c>
      <c r="M52" s="3" t="s">
        <v>61</v>
      </c>
      <c r="N52" s="2">
        <v>2</v>
      </c>
      <c r="Q52" s="12"/>
    </row>
    <row r="53" spans="2:17" ht="13" x14ac:dyDescent="0.3">
      <c r="B53" s="17"/>
      <c r="C53" s="6"/>
      <c r="D53" s="2">
        <v>4</v>
      </c>
      <c r="E53" s="29" t="s">
        <v>211</v>
      </c>
      <c r="F53" s="3" t="s">
        <v>47</v>
      </c>
      <c r="G53" s="2">
        <v>1</v>
      </c>
      <c r="H53" s="15"/>
      <c r="I53" s="17"/>
      <c r="K53" s="2">
        <v>4</v>
      </c>
      <c r="L53" s="29" t="s">
        <v>216</v>
      </c>
      <c r="M53" s="3" t="s">
        <v>51</v>
      </c>
      <c r="N53" s="2">
        <v>1</v>
      </c>
      <c r="Q53" s="12"/>
    </row>
    <row r="54" spans="2:17" ht="13" x14ac:dyDescent="0.3">
      <c r="B54" s="17"/>
      <c r="C54" s="6"/>
      <c r="D54" s="2">
        <v>5</v>
      </c>
      <c r="E54" s="29" t="s">
        <v>212</v>
      </c>
      <c r="F54" s="3" t="s">
        <v>44</v>
      </c>
      <c r="G54" s="2">
        <v>2</v>
      </c>
      <c r="H54" s="15"/>
      <c r="I54" s="17"/>
      <c r="K54" s="2">
        <v>5</v>
      </c>
      <c r="L54" s="29" t="s">
        <v>217</v>
      </c>
      <c r="M54" s="3" t="s">
        <v>39</v>
      </c>
      <c r="N54" s="2">
        <v>1</v>
      </c>
      <c r="Q54" s="12"/>
    </row>
    <row r="55" spans="2:17" ht="13" x14ac:dyDescent="0.3">
      <c r="B55" s="12"/>
      <c r="C55" s="12"/>
      <c r="D55" s="2">
        <v>6</v>
      </c>
      <c r="E55" s="71" t="s">
        <v>203</v>
      </c>
      <c r="F55" s="13" t="s">
        <v>63</v>
      </c>
      <c r="G55" s="19">
        <v>4</v>
      </c>
      <c r="H55" s="75"/>
      <c r="K55" s="2">
        <v>6</v>
      </c>
      <c r="L55" s="29" t="s">
        <v>218</v>
      </c>
      <c r="M55" s="3" t="s">
        <v>52</v>
      </c>
      <c r="N55" s="2">
        <v>2</v>
      </c>
      <c r="Q55" s="12"/>
    </row>
    <row r="56" spans="2:17" ht="13" x14ac:dyDescent="0.3">
      <c r="B56" s="12"/>
      <c r="C56" s="12"/>
      <c r="D56" s="2"/>
      <c r="E56" s="18"/>
      <c r="F56" s="18"/>
      <c r="G56" s="18"/>
      <c r="H56" s="16"/>
      <c r="K56" s="2">
        <v>8</v>
      </c>
      <c r="L56" s="29" t="s">
        <v>219</v>
      </c>
      <c r="M56" s="3" t="s">
        <v>85</v>
      </c>
      <c r="N56" s="2">
        <v>4</v>
      </c>
      <c r="Q56" s="12"/>
    </row>
    <row r="57" spans="2:17" ht="13" x14ac:dyDescent="0.3">
      <c r="C57" s="6"/>
      <c r="D57" s="361" t="s">
        <v>53</v>
      </c>
      <c r="E57" s="363"/>
      <c r="F57" s="363"/>
      <c r="G57" s="32">
        <f>SUM(G50:G56)</f>
        <v>15</v>
      </c>
      <c r="H57" s="17"/>
      <c r="I57" s="6"/>
      <c r="K57" s="361" t="s">
        <v>53</v>
      </c>
      <c r="L57" s="361"/>
      <c r="M57" s="361"/>
      <c r="N57" s="1">
        <f>SUM(N50:N56)</f>
        <v>15</v>
      </c>
      <c r="Q57" s="12"/>
    </row>
    <row r="58" spans="2:17" ht="13" x14ac:dyDescent="0.3">
      <c r="B58" s="33"/>
      <c r="C58" s="10"/>
      <c r="I58" s="15"/>
      <c r="K58" s="25" t="s">
        <v>71</v>
      </c>
      <c r="L58" s="25"/>
      <c r="M58" s="25"/>
      <c r="N58" s="17">
        <f>G20+N20+G34+N34+G46+N46+G57+N57</f>
        <v>144</v>
      </c>
      <c r="Q58" s="12"/>
    </row>
    <row r="59" spans="2:17" ht="13" x14ac:dyDescent="0.3">
      <c r="B59" s="23" t="s">
        <v>62</v>
      </c>
      <c r="C59" s="6"/>
      <c r="I59" s="15"/>
      <c r="K59" s="25" t="s">
        <v>68</v>
      </c>
      <c r="L59" s="25"/>
      <c r="M59" s="25"/>
      <c r="N59" s="17">
        <f>G45+N45+G55</f>
        <v>12</v>
      </c>
      <c r="Q59" s="12"/>
    </row>
    <row r="60" spans="2:17" ht="13" x14ac:dyDescent="0.3">
      <c r="B60" s="2"/>
      <c r="C60" s="6"/>
      <c r="I60" s="15"/>
      <c r="K60" s="25" t="s">
        <v>67</v>
      </c>
      <c r="L60" s="25"/>
      <c r="M60" s="25"/>
      <c r="N60" s="17">
        <f>N58-N59</f>
        <v>132</v>
      </c>
      <c r="Q60" s="12"/>
    </row>
    <row r="61" spans="2:17" ht="13" x14ac:dyDescent="0.3">
      <c r="B61" s="2"/>
      <c r="C61" s="6"/>
      <c r="I61" s="15"/>
      <c r="K61" s="25"/>
      <c r="L61" s="25"/>
      <c r="M61" s="25"/>
      <c r="N61" s="17"/>
      <c r="Q61" s="12"/>
    </row>
    <row r="62" spans="2:17" ht="13" x14ac:dyDescent="0.3">
      <c r="B62" s="2"/>
      <c r="C62" s="6"/>
      <c r="I62" s="15"/>
      <c r="K62" s="25" t="s">
        <v>303</v>
      </c>
      <c r="L62" s="25"/>
      <c r="M62" s="25"/>
      <c r="N62" s="17"/>
      <c r="Q62" s="12"/>
    </row>
    <row r="63" spans="2:17" ht="13" x14ac:dyDescent="0.3">
      <c r="B63" s="2"/>
      <c r="C63" s="6"/>
      <c r="D63" s="30"/>
      <c r="E63" s="30"/>
      <c r="F63" s="30"/>
      <c r="G63" s="30"/>
      <c r="H63" s="30"/>
      <c r="I63" s="83"/>
      <c r="J63" s="30"/>
      <c r="K63" s="111" t="s">
        <v>304</v>
      </c>
      <c r="L63" s="111"/>
      <c r="M63" s="26"/>
      <c r="N63" s="17"/>
      <c r="Q63" s="12"/>
    </row>
    <row r="64" spans="2:17" ht="13" x14ac:dyDescent="0.3">
      <c r="B64" s="2"/>
      <c r="C64" s="6"/>
      <c r="D64" s="30"/>
      <c r="E64" s="30"/>
      <c r="F64" s="30"/>
      <c r="G64" s="30"/>
      <c r="H64" s="30"/>
      <c r="I64" s="83"/>
      <c r="J64" s="30"/>
      <c r="K64" s="111"/>
      <c r="L64" s="111"/>
      <c r="M64" s="26"/>
      <c r="N64" s="17"/>
      <c r="Q64" s="12"/>
    </row>
    <row r="65" spans="2:20" ht="13" x14ac:dyDescent="0.3">
      <c r="B65" s="2"/>
      <c r="C65" s="6"/>
      <c r="D65" s="30"/>
      <c r="E65" s="30"/>
      <c r="F65" s="30"/>
      <c r="G65" s="30"/>
      <c r="H65" s="30"/>
      <c r="I65" s="83"/>
      <c r="J65" s="30"/>
      <c r="K65" s="111"/>
      <c r="L65" s="111"/>
      <c r="M65" s="26"/>
      <c r="N65" s="17"/>
      <c r="Q65" s="12"/>
    </row>
    <row r="66" spans="2:20" ht="13" x14ac:dyDescent="0.3">
      <c r="B66" s="2"/>
      <c r="C66" s="6"/>
      <c r="D66" s="30"/>
      <c r="E66" s="30"/>
      <c r="F66" s="30"/>
      <c r="G66" s="30"/>
      <c r="H66" s="30"/>
      <c r="I66" s="83"/>
      <c r="J66" s="30"/>
      <c r="K66" s="111"/>
      <c r="L66" s="111"/>
      <c r="M66" s="26"/>
      <c r="N66" s="17"/>
      <c r="Q66" s="12"/>
    </row>
    <row r="67" spans="2:20" ht="13" x14ac:dyDescent="0.3">
      <c r="B67" s="2"/>
      <c r="C67" s="6"/>
      <c r="D67" s="30"/>
      <c r="E67" s="30"/>
      <c r="F67" s="30"/>
      <c r="G67" s="30"/>
      <c r="H67" s="30"/>
      <c r="I67" s="83"/>
      <c r="J67" s="30"/>
      <c r="K67" s="111"/>
      <c r="L67" s="111"/>
      <c r="M67" s="26"/>
      <c r="N67" s="17"/>
      <c r="Q67" s="12"/>
    </row>
    <row r="68" spans="2:20" ht="13" x14ac:dyDescent="0.3">
      <c r="B68" s="2"/>
      <c r="C68" s="6"/>
      <c r="D68" s="30"/>
      <c r="E68" s="30"/>
      <c r="F68" s="30"/>
      <c r="G68" s="30"/>
      <c r="H68" s="30"/>
      <c r="I68" s="83"/>
      <c r="J68" s="30"/>
      <c r="K68" s="111"/>
      <c r="L68" s="111"/>
      <c r="M68" s="26"/>
      <c r="N68" s="17"/>
      <c r="Q68" s="12"/>
    </row>
    <row r="69" spans="2:20" ht="13" x14ac:dyDescent="0.3">
      <c r="B69" s="2"/>
      <c r="C69" s="6"/>
      <c r="D69" s="30"/>
      <c r="E69" s="30"/>
      <c r="F69" s="30"/>
      <c r="G69" s="30"/>
      <c r="H69" s="30"/>
      <c r="I69" s="83"/>
      <c r="J69" s="30"/>
      <c r="K69" s="111" t="s">
        <v>305</v>
      </c>
      <c r="L69" s="111"/>
      <c r="M69" s="26"/>
      <c r="N69" s="17"/>
      <c r="Q69" s="12"/>
    </row>
    <row r="70" spans="2:20" ht="13" x14ac:dyDescent="0.3">
      <c r="B70" s="2"/>
      <c r="C70" s="6"/>
      <c r="D70" s="30"/>
      <c r="E70" s="30"/>
      <c r="F70" s="30"/>
      <c r="G70" s="30"/>
      <c r="H70" s="30"/>
      <c r="I70" s="83"/>
      <c r="J70" s="30"/>
      <c r="K70" s="26"/>
      <c r="L70" s="26"/>
      <c r="M70" s="26"/>
      <c r="N70" s="17"/>
      <c r="Q70" s="12"/>
    </row>
    <row r="71" spans="2:20" ht="13" x14ac:dyDescent="0.3">
      <c r="B71" s="2"/>
      <c r="C71" s="6"/>
      <c r="D71" s="30"/>
      <c r="E71" s="30"/>
      <c r="F71" s="30"/>
      <c r="G71" s="30"/>
      <c r="H71" s="30"/>
      <c r="I71" s="83"/>
      <c r="J71" s="30"/>
      <c r="K71" s="26"/>
      <c r="L71" s="26"/>
      <c r="M71" s="26"/>
      <c r="N71" s="17"/>
      <c r="Q71" s="12"/>
    </row>
    <row r="72" spans="2:20" ht="13" x14ac:dyDescent="0.3">
      <c r="B72" s="2"/>
      <c r="C72" s="6"/>
      <c r="D72" s="30"/>
      <c r="E72" s="30"/>
      <c r="F72" s="30"/>
      <c r="G72" s="30"/>
      <c r="H72" s="30"/>
      <c r="I72" s="83"/>
      <c r="J72" s="30"/>
      <c r="K72" s="26"/>
      <c r="L72" s="26"/>
      <c r="M72" s="26"/>
      <c r="N72" s="17"/>
      <c r="Q72" s="12"/>
    </row>
    <row r="73" spans="2:20" ht="15.5" x14ac:dyDescent="0.35">
      <c r="B73" s="2"/>
      <c r="C73" s="6"/>
      <c r="D73" s="362" t="s">
        <v>278</v>
      </c>
      <c r="E73" s="362"/>
      <c r="F73" s="362"/>
      <c r="G73" s="362"/>
      <c r="H73" s="362"/>
      <c r="I73" s="362"/>
      <c r="J73" s="362"/>
      <c r="K73" s="362"/>
      <c r="L73" s="362"/>
      <c r="M73" s="362"/>
      <c r="N73" s="362"/>
      <c r="O73" s="362"/>
      <c r="P73" s="362"/>
      <c r="Q73" s="362"/>
      <c r="R73" s="362"/>
      <c r="S73" s="362"/>
      <c r="T73" s="362"/>
    </row>
    <row r="74" spans="2:20" ht="15.5" x14ac:dyDescent="0.35">
      <c r="B74" s="2"/>
      <c r="C74" s="6"/>
      <c r="D74" s="362" t="s">
        <v>294</v>
      </c>
      <c r="E74" s="362"/>
      <c r="F74" s="362"/>
      <c r="G74" s="362"/>
      <c r="H74" s="362"/>
      <c r="I74" s="362"/>
      <c r="J74" s="362"/>
      <c r="K74" s="362"/>
      <c r="L74" s="362"/>
      <c r="M74" s="362"/>
      <c r="N74" s="362"/>
      <c r="O74" s="362"/>
      <c r="P74" s="362"/>
      <c r="Q74" s="362"/>
      <c r="R74" s="362"/>
      <c r="S74" s="362"/>
      <c r="T74" s="362"/>
    </row>
    <row r="75" spans="2:20" ht="13" x14ac:dyDescent="0.3">
      <c r="B75" s="2"/>
      <c r="C75" s="6"/>
      <c r="D75" s="30"/>
      <c r="E75" s="30"/>
      <c r="F75" s="30"/>
      <c r="G75" s="30"/>
      <c r="H75" s="30"/>
      <c r="I75" s="83"/>
      <c r="J75" s="30"/>
      <c r="K75" s="26"/>
      <c r="L75" s="26"/>
      <c r="M75" s="26"/>
      <c r="N75" s="17"/>
      <c r="Q75" s="12"/>
    </row>
    <row r="76" spans="2:20" ht="13" x14ac:dyDescent="0.3">
      <c r="B76" s="2"/>
      <c r="C76" s="6"/>
      <c r="D76" s="30"/>
      <c r="E76" s="30"/>
      <c r="F76" s="30"/>
      <c r="G76" s="30"/>
      <c r="H76" s="30"/>
      <c r="I76" s="83"/>
      <c r="J76" s="30"/>
      <c r="K76" s="26"/>
      <c r="L76" s="26"/>
      <c r="M76" s="26"/>
      <c r="N76" s="17"/>
      <c r="Q76" s="12"/>
    </row>
    <row r="77" spans="2:20" ht="13" x14ac:dyDescent="0.3">
      <c r="B77" s="2"/>
      <c r="C77" s="6"/>
      <c r="I77" s="15"/>
      <c r="K77" s="12"/>
      <c r="Q77" s="12"/>
    </row>
    <row r="78" spans="2:20" ht="13" x14ac:dyDescent="0.3">
      <c r="B78" s="15"/>
      <c r="C78" s="6"/>
      <c r="D78" s="12" t="s">
        <v>110</v>
      </c>
      <c r="I78" s="15"/>
      <c r="K78" s="12" t="s">
        <v>111</v>
      </c>
      <c r="Q78" s="12" t="s">
        <v>112</v>
      </c>
    </row>
    <row r="79" spans="2:20" ht="12" customHeight="1" x14ac:dyDescent="0.3">
      <c r="C79" s="8"/>
      <c r="D79" s="26" t="s">
        <v>109</v>
      </c>
      <c r="E79" s="25"/>
      <c r="F79" s="25"/>
      <c r="G79" s="17"/>
      <c r="H79" s="17"/>
      <c r="K79" s="26" t="s">
        <v>109</v>
      </c>
      <c r="L79" s="25"/>
      <c r="M79" s="25"/>
      <c r="N79" s="17"/>
      <c r="Q79" s="26" t="s">
        <v>109</v>
      </c>
      <c r="R79" s="25"/>
      <c r="S79" s="25"/>
      <c r="T79" s="17"/>
    </row>
    <row r="80" spans="2:20" ht="13" x14ac:dyDescent="0.3">
      <c r="B80" s="33"/>
      <c r="C80" s="11"/>
      <c r="D80" s="37" t="s">
        <v>30</v>
      </c>
      <c r="E80" s="38"/>
      <c r="F80" s="38"/>
      <c r="G80" s="39"/>
      <c r="H80" s="73"/>
      <c r="I80" s="15"/>
      <c r="K80" s="37" t="s">
        <v>30</v>
      </c>
      <c r="L80" s="38"/>
      <c r="M80" s="38"/>
      <c r="N80" s="39"/>
      <c r="O80" s="15"/>
      <c r="Q80" s="37" t="s">
        <v>30</v>
      </c>
      <c r="R80" s="38"/>
      <c r="S80" s="38"/>
      <c r="T80" s="39"/>
    </row>
    <row r="81" spans="2:20" x14ac:dyDescent="0.25">
      <c r="B81" s="23" t="s">
        <v>62</v>
      </c>
      <c r="C81" s="9"/>
      <c r="D81" s="21" t="s">
        <v>0</v>
      </c>
      <c r="E81" s="21" t="s">
        <v>1</v>
      </c>
      <c r="F81" s="22" t="s">
        <v>2</v>
      </c>
      <c r="G81" s="21" t="s">
        <v>3</v>
      </c>
      <c r="H81" s="74"/>
      <c r="I81" s="15"/>
      <c r="K81" s="21" t="s">
        <v>0</v>
      </c>
      <c r="L81" s="21" t="s">
        <v>1</v>
      </c>
      <c r="M81" s="22" t="s">
        <v>2</v>
      </c>
      <c r="N81" s="21" t="s">
        <v>3</v>
      </c>
      <c r="O81" s="15"/>
      <c r="Q81" s="21" t="s">
        <v>0</v>
      </c>
      <c r="R81" s="21" t="s">
        <v>1</v>
      </c>
      <c r="S81" s="22" t="s">
        <v>2</v>
      </c>
      <c r="T81" s="21" t="s">
        <v>3</v>
      </c>
    </row>
    <row r="82" spans="2:20" x14ac:dyDescent="0.25">
      <c r="B82" s="2"/>
      <c r="C82" s="9"/>
      <c r="D82" s="2">
        <v>1</v>
      </c>
      <c r="E82" s="29" t="s">
        <v>220</v>
      </c>
      <c r="F82" s="3" t="s">
        <v>88</v>
      </c>
      <c r="G82" s="2">
        <v>2</v>
      </c>
      <c r="H82" s="15"/>
      <c r="I82" s="15"/>
      <c r="K82" s="2">
        <v>1</v>
      </c>
      <c r="L82" s="2" t="str">
        <f>E82</f>
        <v>ERO-316</v>
      </c>
      <c r="M82" s="3" t="s">
        <v>88</v>
      </c>
      <c r="N82" s="2">
        <v>2</v>
      </c>
      <c r="O82" s="15"/>
      <c r="Q82" s="2">
        <v>1</v>
      </c>
      <c r="R82" s="2" t="str">
        <f>L82</f>
        <v>ERO-316</v>
      </c>
      <c r="S82" s="3" t="s">
        <v>88</v>
      </c>
      <c r="T82" s="2">
        <v>2</v>
      </c>
    </row>
    <row r="83" spans="2:20" x14ac:dyDescent="0.25">
      <c r="B83" s="2"/>
      <c r="C83" s="9"/>
      <c r="D83" s="2">
        <v>2</v>
      </c>
      <c r="E83" s="29" t="s">
        <v>221</v>
      </c>
      <c r="F83" s="3" t="s">
        <v>89</v>
      </c>
      <c r="G83" s="2">
        <v>2</v>
      </c>
      <c r="H83" s="15"/>
      <c r="I83" s="15"/>
      <c r="K83" s="2">
        <v>2</v>
      </c>
      <c r="L83" s="2" t="str">
        <f>E83</f>
        <v>ERO-317</v>
      </c>
      <c r="M83" s="3" t="s">
        <v>89</v>
      </c>
      <c r="N83" s="2">
        <v>2</v>
      </c>
      <c r="O83" s="15"/>
      <c r="Q83" s="2">
        <v>2</v>
      </c>
      <c r="R83" s="2" t="str">
        <f>L83</f>
        <v>ERO-317</v>
      </c>
      <c r="S83" s="3" t="s">
        <v>89</v>
      </c>
      <c r="T83" s="2">
        <v>2</v>
      </c>
    </row>
    <row r="84" spans="2:20" x14ac:dyDescent="0.25">
      <c r="B84" s="2"/>
      <c r="C84" s="9"/>
      <c r="D84" s="2">
        <v>3</v>
      </c>
      <c r="E84" s="29" t="s">
        <v>222</v>
      </c>
      <c r="F84" s="13" t="s">
        <v>93</v>
      </c>
      <c r="G84" s="19">
        <v>2</v>
      </c>
      <c r="H84" s="75"/>
      <c r="I84" s="15"/>
      <c r="K84" s="2">
        <v>3</v>
      </c>
      <c r="L84" s="2" t="str">
        <f>E84</f>
        <v>ERO-318</v>
      </c>
      <c r="M84" s="13" t="s">
        <v>93</v>
      </c>
      <c r="N84" s="19">
        <v>2</v>
      </c>
      <c r="O84" s="15"/>
      <c r="Q84" s="2">
        <v>3</v>
      </c>
      <c r="R84" s="2" t="str">
        <f>L84</f>
        <v>ERO-318</v>
      </c>
      <c r="S84" s="13" t="s">
        <v>93</v>
      </c>
      <c r="T84" s="19">
        <v>2</v>
      </c>
    </row>
    <row r="85" spans="2:20" x14ac:dyDescent="0.25">
      <c r="B85" s="2"/>
      <c r="C85" s="9"/>
      <c r="D85" s="2">
        <v>4</v>
      </c>
      <c r="E85" s="29" t="s">
        <v>258</v>
      </c>
      <c r="F85" s="13" t="s">
        <v>97</v>
      </c>
      <c r="G85" s="19">
        <v>2</v>
      </c>
      <c r="H85" s="75"/>
      <c r="I85" s="15"/>
      <c r="K85" s="2">
        <v>4</v>
      </c>
      <c r="L85" s="29" t="str">
        <f>E85</f>
        <v>ERO-310</v>
      </c>
      <c r="M85" s="13" t="s">
        <v>97</v>
      </c>
      <c r="N85" s="19">
        <v>2</v>
      </c>
      <c r="O85" s="15"/>
      <c r="Q85" s="2">
        <v>4</v>
      </c>
      <c r="R85" s="2" t="str">
        <f>E85</f>
        <v>ERO-310</v>
      </c>
      <c r="S85" s="13" t="s">
        <v>97</v>
      </c>
      <c r="T85" s="19">
        <v>2</v>
      </c>
    </row>
    <row r="86" spans="2:20" x14ac:dyDescent="0.25">
      <c r="B86" s="2"/>
      <c r="C86" s="9"/>
      <c r="D86" s="2">
        <v>5</v>
      </c>
      <c r="E86" s="29" t="s">
        <v>230</v>
      </c>
      <c r="F86" s="13" t="s">
        <v>98</v>
      </c>
      <c r="G86" s="2">
        <v>2</v>
      </c>
      <c r="H86" s="15"/>
      <c r="I86" s="35"/>
      <c r="K86" s="2">
        <v>5</v>
      </c>
      <c r="L86" s="29" t="str">
        <f>E86</f>
        <v>ERO-329</v>
      </c>
      <c r="M86" s="13" t="s">
        <v>98</v>
      </c>
      <c r="N86" s="2">
        <v>2</v>
      </c>
      <c r="O86" s="35"/>
      <c r="Q86" s="2">
        <v>5</v>
      </c>
      <c r="R86" s="2" t="str">
        <f>E86</f>
        <v>ERO-329</v>
      </c>
      <c r="S86" s="13" t="s">
        <v>98</v>
      </c>
      <c r="T86" s="2">
        <v>2</v>
      </c>
    </row>
    <row r="87" spans="2:20" x14ac:dyDescent="0.25">
      <c r="B87" s="2"/>
      <c r="C87" s="9"/>
      <c r="D87" s="2"/>
      <c r="E87" s="3"/>
      <c r="F87" s="31"/>
      <c r="G87" s="1"/>
      <c r="H87" s="17"/>
      <c r="I87" s="35"/>
      <c r="K87" s="2">
        <v>6</v>
      </c>
      <c r="L87" s="29" t="s">
        <v>259</v>
      </c>
      <c r="M87" s="31" t="s">
        <v>80</v>
      </c>
      <c r="N87" s="1">
        <v>2</v>
      </c>
      <c r="O87" s="35"/>
      <c r="Q87" s="2">
        <v>6</v>
      </c>
      <c r="R87" s="29" t="s">
        <v>264</v>
      </c>
      <c r="S87" s="31" t="s">
        <v>79</v>
      </c>
      <c r="T87" s="1">
        <v>2</v>
      </c>
    </row>
    <row r="88" spans="2:20" x14ac:dyDescent="0.25">
      <c r="B88" s="2"/>
      <c r="C88" s="9"/>
      <c r="D88" s="2"/>
      <c r="E88" s="13"/>
      <c r="F88" s="13"/>
      <c r="G88" s="19"/>
      <c r="H88" s="75"/>
      <c r="I88" s="15"/>
      <c r="K88" s="2"/>
      <c r="L88" s="3"/>
      <c r="M88" s="13"/>
      <c r="N88" s="19"/>
      <c r="O88" s="15"/>
      <c r="Q88" s="2">
        <v>7</v>
      </c>
      <c r="R88" s="29" t="s">
        <v>269</v>
      </c>
      <c r="S88" s="31" t="s">
        <v>76</v>
      </c>
      <c r="T88" s="19">
        <v>2</v>
      </c>
    </row>
    <row r="89" spans="2:20" x14ac:dyDescent="0.25">
      <c r="B89" s="17"/>
      <c r="C89" s="6"/>
      <c r="D89" s="361" t="s">
        <v>53</v>
      </c>
      <c r="E89" s="361"/>
      <c r="F89" s="361"/>
      <c r="G89" s="1">
        <f>SUM(G82:G88)</f>
        <v>10</v>
      </c>
      <c r="H89" s="17"/>
      <c r="I89" s="17"/>
      <c r="K89" s="361" t="s">
        <v>53</v>
      </c>
      <c r="L89" s="361"/>
      <c r="M89" s="361"/>
      <c r="N89" s="1">
        <f>SUM(N82:N88)</f>
        <v>12</v>
      </c>
      <c r="O89" s="17"/>
      <c r="Q89" s="358" t="s">
        <v>53</v>
      </c>
      <c r="R89" s="359"/>
      <c r="S89" s="360"/>
      <c r="T89" s="1">
        <f>SUM(T82:T88)</f>
        <v>14</v>
      </c>
    </row>
    <row r="90" spans="2:20" ht="67.5" customHeight="1" x14ac:dyDescent="0.3">
      <c r="B90" s="17"/>
      <c r="C90" s="6"/>
      <c r="D90" s="26"/>
      <c r="E90" s="25"/>
      <c r="F90" s="25"/>
      <c r="G90" s="17"/>
      <c r="H90" s="17"/>
      <c r="I90" s="16"/>
      <c r="K90" s="26"/>
      <c r="L90" s="25"/>
      <c r="M90" s="25"/>
      <c r="N90" s="17"/>
      <c r="O90" s="16"/>
      <c r="Q90" s="26"/>
      <c r="R90" s="25"/>
      <c r="S90" s="25"/>
      <c r="T90" s="17"/>
    </row>
    <row r="91" spans="2:20" ht="13" x14ac:dyDescent="0.3">
      <c r="B91" s="33"/>
      <c r="C91" s="6"/>
      <c r="D91" s="37" t="s">
        <v>35</v>
      </c>
      <c r="E91" s="38"/>
      <c r="F91" s="38"/>
      <c r="G91" s="39"/>
      <c r="H91" s="73"/>
      <c r="I91" s="15"/>
      <c r="K91" s="37" t="s">
        <v>35</v>
      </c>
      <c r="L91" s="38"/>
      <c r="M91" s="38"/>
      <c r="N91" s="39"/>
      <c r="O91" s="15"/>
      <c r="Q91" s="37" t="s">
        <v>35</v>
      </c>
      <c r="R91" s="38"/>
      <c r="S91" s="38"/>
      <c r="T91" s="39"/>
    </row>
    <row r="92" spans="2:20" x14ac:dyDescent="0.25">
      <c r="B92" s="23" t="s">
        <v>62</v>
      </c>
      <c r="C92" s="6"/>
      <c r="D92" s="21" t="s">
        <v>0</v>
      </c>
      <c r="E92" s="21" t="s">
        <v>1</v>
      </c>
      <c r="F92" s="22" t="s">
        <v>2</v>
      </c>
      <c r="G92" s="21" t="s">
        <v>3</v>
      </c>
      <c r="H92" s="74"/>
      <c r="I92" s="15"/>
      <c r="K92" s="21" t="s">
        <v>0</v>
      </c>
      <c r="L92" s="21" t="s">
        <v>1</v>
      </c>
      <c r="M92" s="22" t="s">
        <v>2</v>
      </c>
      <c r="N92" s="21" t="s">
        <v>3</v>
      </c>
      <c r="O92" s="15"/>
      <c r="Q92" s="21" t="s">
        <v>0</v>
      </c>
      <c r="R92" s="21" t="s">
        <v>1</v>
      </c>
      <c r="S92" s="22" t="s">
        <v>2</v>
      </c>
      <c r="T92" s="21" t="s">
        <v>3</v>
      </c>
    </row>
    <row r="93" spans="2:20" x14ac:dyDescent="0.25">
      <c r="B93" s="2"/>
      <c r="C93" s="6"/>
      <c r="D93" s="2">
        <v>1</v>
      </c>
      <c r="E93" s="29" t="s">
        <v>228</v>
      </c>
      <c r="F93" s="3" t="s">
        <v>91</v>
      </c>
      <c r="G93" s="2">
        <v>2</v>
      </c>
      <c r="H93" s="15"/>
      <c r="I93" s="15"/>
      <c r="K93" s="2">
        <v>1</v>
      </c>
      <c r="L93" s="2" t="str">
        <f>E93</f>
        <v>ERO-327</v>
      </c>
      <c r="M93" s="3" t="s">
        <v>91</v>
      </c>
      <c r="N93" s="2">
        <v>2</v>
      </c>
      <c r="O93" s="15"/>
      <c r="Q93" s="2">
        <v>1</v>
      </c>
      <c r="R93" s="2" t="str">
        <f>E93</f>
        <v>ERO-327</v>
      </c>
      <c r="S93" s="3" t="s">
        <v>91</v>
      </c>
      <c r="T93" s="2">
        <v>2</v>
      </c>
    </row>
    <row r="94" spans="2:20" x14ac:dyDescent="0.25">
      <c r="B94" s="2" t="s">
        <v>64</v>
      </c>
      <c r="C94" s="6"/>
      <c r="D94" s="2">
        <v>2</v>
      </c>
      <c r="E94" s="29" t="s">
        <v>229</v>
      </c>
      <c r="F94" s="3" t="s">
        <v>99</v>
      </c>
      <c r="G94" s="19">
        <v>2</v>
      </c>
      <c r="H94" s="75"/>
      <c r="I94" s="35"/>
      <c r="K94" s="2">
        <v>2</v>
      </c>
      <c r="L94" s="2" t="str">
        <f>E94</f>
        <v>ERO-328</v>
      </c>
      <c r="M94" s="28" t="str">
        <f>F94</f>
        <v>Pengukuran Tenaga Listrik</v>
      </c>
      <c r="N94" s="19">
        <v>2</v>
      </c>
      <c r="O94" s="35"/>
      <c r="Q94" s="2">
        <v>2</v>
      </c>
      <c r="R94" s="2" t="str">
        <f>E94</f>
        <v>ERO-328</v>
      </c>
      <c r="S94" s="28" t="str">
        <f>M94</f>
        <v>Pengukuran Tenaga Listrik</v>
      </c>
      <c r="T94" s="19">
        <v>2</v>
      </c>
    </row>
    <row r="95" spans="2:20" x14ac:dyDescent="0.25">
      <c r="B95" s="2"/>
      <c r="C95" s="6"/>
      <c r="D95" s="2">
        <v>3</v>
      </c>
      <c r="E95" s="29" t="s">
        <v>260</v>
      </c>
      <c r="F95" s="24" t="s">
        <v>65</v>
      </c>
      <c r="G95" s="2">
        <v>2</v>
      </c>
      <c r="H95" s="15"/>
      <c r="I95" s="35"/>
      <c r="K95" s="2">
        <v>3</v>
      </c>
      <c r="L95" s="29" t="s">
        <v>265</v>
      </c>
      <c r="M95" s="31" t="s">
        <v>72</v>
      </c>
      <c r="N95" s="1">
        <v>2</v>
      </c>
      <c r="O95" s="35"/>
      <c r="Q95" s="2">
        <v>3</v>
      </c>
      <c r="R95" s="29" t="s">
        <v>270</v>
      </c>
      <c r="S95" s="31" t="s">
        <v>75</v>
      </c>
      <c r="T95" s="1">
        <v>2</v>
      </c>
    </row>
    <row r="96" spans="2:20" x14ac:dyDescent="0.25">
      <c r="B96" s="2"/>
      <c r="C96" s="6"/>
      <c r="D96" s="2">
        <v>4</v>
      </c>
      <c r="E96" s="29" t="s">
        <v>261</v>
      </c>
      <c r="F96" s="3" t="s">
        <v>95</v>
      </c>
      <c r="G96" s="2">
        <v>2</v>
      </c>
      <c r="H96" s="15"/>
      <c r="I96" s="15"/>
      <c r="K96" s="2">
        <v>4</v>
      </c>
      <c r="L96" s="29" t="s">
        <v>266</v>
      </c>
      <c r="M96" s="24" t="s">
        <v>107</v>
      </c>
      <c r="N96" s="2">
        <v>2</v>
      </c>
      <c r="O96" s="15"/>
      <c r="Q96" s="2">
        <v>4</v>
      </c>
      <c r="R96" s="29" t="s">
        <v>271</v>
      </c>
      <c r="S96" s="3" t="s">
        <v>96</v>
      </c>
      <c r="T96" s="2">
        <v>2</v>
      </c>
    </row>
    <row r="97" spans="2:20" x14ac:dyDescent="0.25">
      <c r="B97" s="2"/>
      <c r="C97" s="6"/>
      <c r="D97" s="2">
        <v>5</v>
      </c>
      <c r="E97" s="29" t="s">
        <v>262</v>
      </c>
      <c r="F97" s="31" t="s">
        <v>74</v>
      </c>
      <c r="G97" s="1">
        <v>2</v>
      </c>
      <c r="H97" s="17"/>
      <c r="I97" s="35"/>
      <c r="K97" s="2"/>
      <c r="L97" s="3"/>
      <c r="M97" s="31"/>
      <c r="N97" s="1"/>
      <c r="O97" s="35"/>
      <c r="Q97" s="2">
        <v>5</v>
      </c>
      <c r="R97" s="2" t="str">
        <f>E97</f>
        <v>ERO-342</v>
      </c>
      <c r="S97" s="31" t="s">
        <v>74</v>
      </c>
      <c r="T97" s="1">
        <v>2</v>
      </c>
    </row>
    <row r="98" spans="2:20" x14ac:dyDescent="0.25">
      <c r="C98" s="6"/>
      <c r="D98" s="358" t="s">
        <v>53</v>
      </c>
      <c r="E98" s="359"/>
      <c r="F98" s="360"/>
      <c r="G98" s="1">
        <f>SUM(G93:G97)</f>
        <v>10</v>
      </c>
      <c r="H98" s="17"/>
      <c r="I98" s="35"/>
      <c r="K98" s="358" t="s">
        <v>53</v>
      </c>
      <c r="L98" s="359"/>
      <c r="M98" s="360"/>
      <c r="N98" s="1">
        <f>SUM(N93:N97)</f>
        <v>8</v>
      </c>
      <c r="O98" s="35"/>
      <c r="Q98" s="358" t="s">
        <v>53</v>
      </c>
      <c r="R98" s="359"/>
      <c r="S98" s="360"/>
      <c r="T98" s="1">
        <f>SUM(T93:T97)</f>
        <v>10</v>
      </c>
    </row>
    <row r="99" spans="2:20" ht="139.5" customHeight="1" x14ac:dyDescent="0.3">
      <c r="C99" s="6"/>
      <c r="D99" s="26"/>
      <c r="E99" s="25"/>
      <c r="F99" s="25"/>
      <c r="G99" s="17"/>
      <c r="H99" s="17"/>
      <c r="I99" s="16"/>
      <c r="K99" s="26"/>
      <c r="L99" s="25"/>
      <c r="M99" s="25"/>
      <c r="N99" s="17"/>
      <c r="O99" s="16"/>
      <c r="Q99" s="26"/>
      <c r="R99" s="25"/>
      <c r="S99" s="25"/>
      <c r="T99" s="7"/>
    </row>
    <row r="100" spans="2:20" ht="13" x14ac:dyDescent="0.3">
      <c r="B100" s="33"/>
      <c r="C100" s="10"/>
      <c r="D100" s="37" t="s">
        <v>41</v>
      </c>
      <c r="E100" s="38"/>
      <c r="F100" s="38"/>
      <c r="G100" s="39"/>
      <c r="H100" s="73"/>
      <c r="I100" s="15"/>
      <c r="K100" s="37" t="s">
        <v>41</v>
      </c>
      <c r="L100" s="38"/>
      <c r="M100" s="38"/>
      <c r="N100" s="39"/>
      <c r="O100" s="15"/>
      <c r="Q100" s="37" t="s">
        <v>41</v>
      </c>
      <c r="R100" s="38"/>
      <c r="S100" s="38"/>
      <c r="T100" s="39"/>
    </row>
    <row r="101" spans="2:20" x14ac:dyDescent="0.25">
      <c r="B101" s="23" t="s">
        <v>62</v>
      </c>
      <c r="C101" s="6"/>
      <c r="D101" s="21" t="s">
        <v>0</v>
      </c>
      <c r="E101" s="21" t="s">
        <v>1</v>
      </c>
      <c r="F101" s="22" t="s">
        <v>2</v>
      </c>
      <c r="G101" s="21" t="s">
        <v>3</v>
      </c>
      <c r="H101" s="74"/>
      <c r="I101" s="15"/>
      <c r="K101" s="21" t="s">
        <v>0</v>
      </c>
      <c r="L101" s="21" t="s">
        <v>1</v>
      </c>
      <c r="M101" s="22" t="s">
        <v>2</v>
      </c>
      <c r="N101" s="21" t="s">
        <v>3</v>
      </c>
      <c r="O101" s="15"/>
      <c r="Q101" s="21" t="s">
        <v>0</v>
      </c>
      <c r="R101" s="21" t="s">
        <v>1</v>
      </c>
      <c r="S101" s="22" t="s">
        <v>2</v>
      </c>
      <c r="T101" s="21" t="s">
        <v>3</v>
      </c>
    </row>
    <row r="102" spans="2:20" x14ac:dyDescent="0.25">
      <c r="B102" s="2"/>
      <c r="C102" s="6"/>
      <c r="D102" s="2">
        <v>1</v>
      </c>
      <c r="E102" s="29" t="s">
        <v>236</v>
      </c>
      <c r="F102" s="3" t="s">
        <v>92</v>
      </c>
      <c r="G102" s="2">
        <v>2</v>
      </c>
      <c r="H102" s="15"/>
      <c r="I102" s="15"/>
      <c r="K102" s="2">
        <v>1</v>
      </c>
      <c r="L102" s="2" t="str">
        <f t="shared" ref="L102:L107" si="0">E102</f>
        <v>ERO-414</v>
      </c>
      <c r="M102" s="3" t="s">
        <v>92</v>
      </c>
      <c r="N102" s="2">
        <v>2</v>
      </c>
      <c r="O102" s="15"/>
      <c r="Q102" s="2">
        <v>1</v>
      </c>
      <c r="R102" s="2" t="str">
        <f t="shared" ref="R102:R107" si="1">E102</f>
        <v>ERO-414</v>
      </c>
      <c r="S102" s="3" t="s">
        <v>92</v>
      </c>
      <c r="T102" s="2">
        <v>2</v>
      </c>
    </row>
    <row r="103" spans="2:20" x14ac:dyDescent="0.25">
      <c r="B103" s="2"/>
      <c r="C103" s="6"/>
      <c r="D103" s="2">
        <v>2</v>
      </c>
      <c r="E103" s="29" t="s">
        <v>237</v>
      </c>
      <c r="F103" s="24" t="s">
        <v>113</v>
      </c>
      <c r="G103" s="2">
        <v>2</v>
      </c>
      <c r="H103" s="15"/>
      <c r="I103" s="15"/>
      <c r="K103" s="2">
        <v>2</v>
      </c>
      <c r="L103" s="2" t="str">
        <f t="shared" si="0"/>
        <v>ERO-415</v>
      </c>
      <c r="M103" s="24" t="s">
        <v>113</v>
      </c>
      <c r="N103" s="2">
        <v>2</v>
      </c>
      <c r="O103" s="15"/>
      <c r="Q103" s="2">
        <v>2</v>
      </c>
      <c r="R103" s="2" t="str">
        <f t="shared" si="1"/>
        <v>ERO-415</v>
      </c>
      <c r="S103" s="24" t="s">
        <v>113</v>
      </c>
      <c r="T103" s="2">
        <v>2</v>
      </c>
    </row>
    <row r="104" spans="2:20" x14ac:dyDescent="0.25">
      <c r="B104" s="2"/>
      <c r="C104" s="6"/>
      <c r="D104" s="2">
        <v>3</v>
      </c>
      <c r="E104" s="29" t="s">
        <v>238</v>
      </c>
      <c r="F104" s="24" t="s">
        <v>106</v>
      </c>
      <c r="G104" s="1">
        <v>2</v>
      </c>
      <c r="H104" s="17"/>
      <c r="I104" s="35"/>
      <c r="K104" s="2">
        <v>3</v>
      </c>
      <c r="L104" s="2" t="str">
        <f t="shared" si="0"/>
        <v>ERO-416</v>
      </c>
      <c r="M104" s="24" t="s">
        <v>106</v>
      </c>
      <c r="N104" s="1">
        <v>2</v>
      </c>
      <c r="O104" s="35"/>
      <c r="Q104" s="2">
        <v>3</v>
      </c>
      <c r="R104" s="2" t="str">
        <f t="shared" si="1"/>
        <v>ERO-416</v>
      </c>
      <c r="S104" s="24" t="s">
        <v>106</v>
      </c>
      <c r="T104" s="1">
        <v>2</v>
      </c>
    </row>
    <row r="105" spans="2:20" x14ac:dyDescent="0.25">
      <c r="B105" s="2"/>
      <c r="C105" s="6"/>
      <c r="D105" s="2">
        <v>4</v>
      </c>
      <c r="E105" s="29" t="s">
        <v>239</v>
      </c>
      <c r="F105" s="24" t="s">
        <v>102</v>
      </c>
      <c r="G105" s="2">
        <v>2</v>
      </c>
      <c r="H105" s="15"/>
      <c r="I105" s="15"/>
      <c r="K105" s="2">
        <v>4</v>
      </c>
      <c r="L105" s="2" t="str">
        <f t="shared" si="0"/>
        <v>ERO-417</v>
      </c>
      <c r="M105" s="24" t="s">
        <v>102</v>
      </c>
      <c r="N105" s="2">
        <v>2</v>
      </c>
      <c r="O105" s="15"/>
      <c r="Q105" s="2">
        <v>4</v>
      </c>
      <c r="R105" s="2" t="str">
        <f t="shared" si="1"/>
        <v>ERO-417</v>
      </c>
      <c r="S105" s="24" t="s">
        <v>102</v>
      </c>
      <c r="T105" s="2">
        <v>2</v>
      </c>
    </row>
    <row r="106" spans="2:20" x14ac:dyDescent="0.25">
      <c r="B106" s="2"/>
      <c r="C106" s="6"/>
      <c r="D106" s="2">
        <v>5</v>
      </c>
      <c r="E106" s="29" t="s">
        <v>240</v>
      </c>
      <c r="F106" s="28" t="s">
        <v>69</v>
      </c>
      <c r="G106" s="2">
        <v>2</v>
      </c>
      <c r="H106" s="15"/>
      <c r="I106" s="35"/>
      <c r="K106" s="2">
        <v>5</v>
      </c>
      <c r="L106" s="2" t="str">
        <f t="shared" si="0"/>
        <v>ERO-418</v>
      </c>
      <c r="M106" s="28" t="s">
        <v>69</v>
      </c>
      <c r="N106" s="2">
        <v>2</v>
      </c>
      <c r="O106" s="35"/>
      <c r="Q106" s="2">
        <v>5</v>
      </c>
      <c r="R106" s="2" t="str">
        <f t="shared" si="1"/>
        <v>ERO-418</v>
      </c>
      <c r="S106" s="28" t="s">
        <v>69</v>
      </c>
      <c r="T106" s="2">
        <v>2</v>
      </c>
    </row>
    <row r="107" spans="2:20" x14ac:dyDescent="0.25">
      <c r="B107" s="2"/>
      <c r="C107" s="6"/>
      <c r="D107" s="2">
        <v>6</v>
      </c>
      <c r="E107" s="29" t="s">
        <v>241</v>
      </c>
      <c r="F107" s="24" t="s">
        <v>100</v>
      </c>
      <c r="G107" s="1">
        <v>2</v>
      </c>
      <c r="H107" s="17"/>
      <c r="I107" s="35"/>
      <c r="K107" s="2">
        <v>6</v>
      </c>
      <c r="L107" s="2" t="str">
        <f t="shared" si="0"/>
        <v>ERO-419</v>
      </c>
      <c r="M107" s="24" t="s">
        <v>100</v>
      </c>
      <c r="N107" s="1">
        <v>2</v>
      </c>
      <c r="O107" s="35"/>
      <c r="Q107" s="2">
        <v>6</v>
      </c>
      <c r="R107" s="2" t="str">
        <f t="shared" si="1"/>
        <v>ERO-419</v>
      </c>
      <c r="S107" s="24" t="s">
        <v>100</v>
      </c>
      <c r="T107" s="1">
        <v>2</v>
      </c>
    </row>
    <row r="108" spans="2:20" x14ac:dyDescent="0.25">
      <c r="B108" s="2" t="s">
        <v>64</v>
      </c>
      <c r="C108" s="6"/>
      <c r="D108" s="2">
        <v>7</v>
      </c>
      <c r="E108" s="29" t="s">
        <v>274</v>
      </c>
      <c r="F108" s="24" t="s">
        <v>73</v>
      </c>
      <c r="G108" s="1">
        <v>2</v>
      </c>
      <c r="H108" s="17"/>
      <c r="I108" s="15"/>
      <c r="K108" s="2">
        <v>7</v>
      </c>
      <c r="L108" s="29" t="s">
        <v>267</v>
      </c>
      <c r="M108" s="24" t="s">
        <v>78</v>
      </c>
      <c r="N108" s="1">
        <v>2</v>
      </c>
      <c r="O108" s="15"/>
      <c r="Q108" s="2">
        <v>7</v>
      </c>
      <c r="R108" s="29" t="s">
        <v>272</v>
      </c>
      <c r="S108" s="24" t="s">
        <v>77</v>
      </c>
      <c r="T108" s="1">
        <v>2</v>
      </c>
    </row>
    <row r="109" spans="2:20" x14ac:dyDescent="0.25">
      <c r="B109" s="2"/>
      <c r="C109" s="6"/>
      <c r="D109" s="2">
        <v>8</v>
      </c>
      <c r="E109" s="29" t="s">
        <v>293</v>
      </c>
      <c r="F109" s="24" t="s">
        <v>161</v>
      </c>
      <c r="G109" s="29">
        <v>4</v>
      </c>
      <c r="H109" s="17"/>
      <c r="I109" s="15"/>
      <c r="K109" s="2">
        <v>8</v>
      </c>
      <c r="L109" s="29" t="s">
        <v>268</v>
      </c>
      <c r="M109" s="24" t="s">
        <v>66</v>
      </c>
      <c r="N109" s="1">
        <v>2</v>
      </c>
      <c r="O109" s="15"/>
      <c r="Q109" s="2">
        <v>8</v>
      </c>
      <c r="R109" s="29" t="s">
        <v>273</v>
      </c>
      <c r="S109" s="24" t="s">
        <v>108</v>
      </c>
      <c r="T109" s="2">
        <v>2</v>
      </c>
    </row>
    <row r="110" spans="2:20" x14ac:dyDescent="0.25">
      <c r="B110" s="2"/>
      <c r="C110" s="6"/>
      <c r="D110" s="2">
        <v>9</v>
      </c>
      <c r="E110" s="29" t="s">
        <v>298</v>
      </c>
      <c r="F110" s="28" t="s">
        <v>70</v>
      </c>
      <c r="G110" s="19">
        <v>4</v>
      </c>
      <c r="H110" s="15"/>
      <c r="I110" s="15"/>
      <c r="K110" s="2">
        <v>9</v>
      </c>
      <c r="L110" s="29" t="s">
        <v>275</v>
      </c>
      <c r="M110" s="24" t="s">
        <v>105</v>
      </c>
      <c r="N110" s="2">
        <v>2</v>
      </c>
      <c r="O110" s="15"/>
      <c r="Q110" s="2">
        <v>9</v>
      </c>
      <c r="R110" s="29" t="str">
        <f>E109</f>
        <v>TEC-412</v>
      </c>
      <c r="S110" s="24" t="str">
        <f>F109</f>
        <v>Kuliah Kerja Lapangan</v>
      </c>
      <c r="T110" s="2">
        <v>4</v>
      </c>
    </row>
    <row r="111" spans="2:20" x14ac:dyDescent="0.25">
      <c r="B111" s="2"/>
      <c r="C111" s="6"/>
      <c r="D111" s="2"/>
      <c r="E111" s="3"/>
      <c r="F111" s="3"/>
      <c r="G111" s="2"/>
      <c r="H111" s="15"/>
      <c r="I111" s="15"/>
      <c r="K111" s="2">
        <v>10</v>
      </c>
      <c r="L111" s="29" t="str">
        <f>E109</f>
        <v>TEC-412</v>
      </c>
      <c r="M111" s="24" t="str">
        <f>F109</f>
        <v>Kuliah Kerja Lapangan</v>
      </c>
      <c r="N111" s="2">
        <v>4</v>
      </c>
      <c r="O111" s="15"/>
      <c r="Q111" s="2">
        <v>10</v>
      </c>
      <c r="R111" s="2" t="str">
        <f>E110</f>
        <v>TEC-413</v>
      </c>
      <c r="S111" s="3" t="str">
        <f>F110</f>
        <v>Kapita selecta</v>
      </c>
      <c r="T111" s="29">
        <v>4</v>
      </c>
    </row>
    <row r="112" spans="2:20" x14ac:dyDescent="0.25">
      <c r="B112" s="2"/>
      <c r="C112" s="6"/>
      <c r="D112" s="2"/>
      <c r="E112" s="3"/>
      <c r="F112" s="3"/>
      <c r="G112" s="2"/>
      <c r="H112" s="15"/>
      <c r="I112" s="15"/>
      <c r="K112" s="2">
        <v>11</v>
      </c>
      <c r="L112" s="29" t="s">
        <v>298</v>
      </c>
      <c r="M112" s="28" t="s">
        <v>70</v>
      </c>
      <c r="N112" s="19">
        <v>4</v>
      </c>
      <c r="O112" s="15"/>
      <c r="Q112" s="2"/>
      <c r="R112" s="29"/>
      <c r="S112" s="24"/>
      <c r="T112" s="2"/>
    </row>
    <row r="113" spans="2:20" x14ac:dyDescent="0.25">
      <c r="B113" s="15"/>
      <c r="C113" s="6"/>
      <c r="D113" s="2"/>
      <c r="E113" s="3"/>
      <c r="F113" s="3"/>
      <c r="G113" s="2"/>
      <c r="H113" s="15"/>
      <c r="I113" s="15"/>
      <c r="K113" s="2"/>
      <c r="L113" s="29"/>
      <c r="M113" s="28"/>
      <c r="N113" s="19"/>
      <c r="O113" s="15"/>
      <c r="Q113" s="2"/>
      <c r="R113" s="29"/>
      <c r="S113" s="28"/>
      <c r="T113" s="19"/>
    </row>
    <row r="114" spans="2:20" x14ac:dyDescent="0.25">
      <c r="B114" s="17"/>
      <c r="C114" s="6"/>
      <c r="D114" s="361" t="s">
        <v>53</v>
      </c>
      <c r="E114" s="361"/>
      <c r="F114" s="361"/>
      <c r="G114" s="1">
        <f>SUM(G102:G110)</f>
        <v>22</v>
      </c>
      <c r="H114" s="17"/>
      <c r="I114" s="17"/>
      <c r="K114" s="361" t="s">
        <v>53</v>
      </c>
      <c r="L114" s="361"/>
      <c r="M114" s="361"/>
      <c r="N114" s="1">
        <f>SUM(N102:N113)</f>
        <v>26</v>
      </c>
      <c r="O114" s="17"/>
      <c r="Q114" s="358" t="s">
        <v>53</v>
      </c>
      <c r="R114" s="359"/>
      <c r="S114" s="360"/>
      <c r="T114" s="1">
        <f>SUM(T102:T111)</f>
        <v>24</v>
      </c>
    </row>
    <row r="115" spans="2:20" x14ac:dyDescent="0.25">
      <c r="B115" s="17"/>
      <c r="C115" s="6"/>
      <c r="D115" s="25"/>
      <c r="E115" s="25"/>
      <c r="F115" s="25"/>
      <c r="G115" s="17"/>
      <c r="H115" s="17"/>
      <c r="I115" s="17"/>
      <c r="K115" s="25"/>
      <c r="L115" s="25"/>
      <c r="M115" s="25"/>
      <c r="N115" s="17"/>
      <c r="O115" s="17"/>
      <c r="Q115" s="25"/>
      <c r="R115" s="25"/>
      <c r="S115" s="25"/>
      <c r="T115" s="17"/>
    </row>
    <row r="116" spans="2:20" ht="15.5" x14ac:dyDescent="0.35">
      <c r="R116" s="85"/>
    </row>
    <row r="117" spans="2:20" ht="15.5" x14ac:dyDescent="0.35">
      <c r="F117" s="85"/>
      <c r="G117" s="85"/>
      <c r="H117" s="85"/>
      <c r="I117" s="85"/>
      <c r="J117" s="85"/>
      <c r="K117" s="86"/>
      <c r="L117" s="85"/>
      <c r="M117" s="84"/>
      <c r="N117" s="84"/>
      <c r="O117" s="84"/>
      <c r="P117" s="85"/>
      <c r="Q117" s="25" t="s">
        <v>303</v>
      </c>
      <c r="R117" s="25"/>
      <c r="S117" s="25"/>
    </row>
    <row r="118" spans="2:20" ht="15.5" x14ac:dyDescent="0.35">
      <c r="F118" s="85"/>
      <c r="G118" s="85"/>
      <c r="H118" s="85"/>
      <c r="I118" s="85"/>
      <c r="J118" s="85"/>
      <c r="K118" s="86"/>
      <c r="L118" s="85"/>
      <c r="M118" s="84"/>
      <c r="N118" s="84"/>
      <c r="O118" s="84"/>
      <c r="P118" s="85"/>
      <c r="Q118" s="111" t="s">
        <v>304</v>
      </c>
      <c r="R118" s="111"/>
      <c r="S118" s="26"/>
    </row>
    <row r="119" spans="2:20" ht="15.5" x14ac:dyDescent="0.35">
      <c r="F119" s="85"/>
      <c r="G119" s="85"/>
      <c r="H119" s="85"/>
      <c r="I119" s="85"/>
      <c r="J119" s="85"/>
      <c r="K119" s="86"/>
      <c r="L119" s="85"/>
      <c r="M119" s="84"/>
      <c r="N119" s="84"/>
      <c r="O119" s="84"/>
      <c r="P119" s="85"/>
      <c r="Q119" s="111"/>
      <c r="R119" s="111"/>
      <c r="S119" s="26"/>
    </row>
    <row r="120" spans="2:20" ht="15.5" x14ac:dyDescent="0.35">
      <c r="F120" s="85"/>
      <c r="G120" s="85"/>
      <c r="H120" s="85"/>
      <c r="I120" s="85"/>
      <c r="J120" s="85"/>
      <c r="K120" s="86"/>
      <c r="L120" s="85"/>
      <c r="M120" s="84"/>
      <c r="N120" s="84"/>
      <c r="O120" s="84"/>
      <c r="P120" s="85"/>
      <c r="Q120" s="111"/>
      <c r="R120" s="111"/>
      <c r="S120" s="26"/>
    </row>
    <row r="121" spans="2:20" ht="15.5" x14ac:dyDescent="0.35">
      <c r="F121" s="85"/>
      <c r="G121" s="85"/>
      <c r="H121" s="85"/>
      <c r="I121" s="85"/>
      <c r="J121" s="85"/>
      <c r="K121" s="86"/>
      <c r="L121" s="85"/>
      <c r="M121" s="84"/>
      <c r="N121" s="84"/>
      <c r="O121" s="84"/>
      <c r="P121" s="85"/>
      <c r="Q121" s="111"/>
      <c r="R121" s="111"/>
      <c r="S121" s="26"/>
    </row>
    <row r="122" spans="2:20" ht="15.5" x14ac:dyDescent="0.35">
      <c r="F122" s="85"/>
      <c r="G122" s="85"/>
      <c r="H122" s="85"/>
      <c r="I122" s="85"/>
      <c r="J122" s="85"/>
      <c r="K122" s="86"/>
      <c r="L122" s="85"/>
      <c r="M122" s="84"/>
      <c r="N122" s="84"/>
      <c r="O122" s="84"/>
      <c r="P122" s="85"/>
      <c r="Q122" s="111"/>
      <c r="R122" s="111"/>
      <c r="S122" s="26"/>
    </row>
    <row r="123" spans="2:20" ht="15.5" x14ac:dyDescent="0.35">
      <c r="F123" s="85"/>
      <c r="G123" s="85"/>
      <c r="H123" s="85"/>
      <c r="I123" s="85"/>
      <c r="J123" s="85"/>
      <c r="K123" s="86"/>
      <c r="L123" s="85"/>
      <c r="M123" s="84"/>
      <c r="N123" s="84"/>
      <c r="O123" s="84"/>
      <c r="P123" s="85"/>
      <c r="Q123" s="111"/>
      <c r="R123" s="111"/>
      <c r="S123" s="26"/>
    </row>
    <row r="124" spans="2:20" ht="13" x14ac:dyDescent="0.3">
      <c r="Q124" s="111" t="s">
        <v>305</v>
      </c>
      <c r="R124" s="111"/>
      <c r="S124" s="26"/>
    </row>
  </sheetData>
  <mergeCells count="22">
    <mergeCell ref="D5:N5"/>
    <mergeCell ref="D7:N7"/>
    <mergeCell ref="D6:N6"/>
    <mergeCell ref="D73:T73"/>
    <mergeCell ref="D20:F20"/>
    <mergeCell ref="K20:M20"/>
    <mergeCell ref="D34:F34"/>
    <mergeCell ref="K34:M34"/>
    <mergeCell ref="D46:F46"/>
    <mergeCell ref="K46:M46"/>
    <mergeCell ref="D74:T74"/>
    <mergeCell ref="Q98:S98"/>
    <mergeCell ref="D57:F57"/>
    <mergeCell ref="K57:M57"/>
    <mergeCell ref="D89:F89"/>
    <mergeCell ref="K89:M89"/>
    <mergeCell ref="Q114:S114"/>
    <mergeCell ref="Q89:S89"/>
    <mergeCell ref="D114:F114"/>
    <mergeCell ref="K114:M114"/>
    <mergeCell ref="D98:F98"/>
    <mergeCell ref="K98:M98"/>
  </mergeCells>
  <phoneticPr fontId="7" type="noConversion"/>
  <pageMargins left="0.70866141732283472" right="0.70866141732283472" top="0.74803149606299213" bottom="0.74803149606299213" header="0.31496062992125984" footer="0.31496062992125984"/>
  <pageSetup paperSize="5" scale="97"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
  <sheetViews>
    <sheetView topLeftCell="A7" zoomScale="99" zoomScaleNormal="99" workbookViewId="0">
      <selection activeCell="G13" sqref="G13"/>
    </sheetView>
  </sheetViews>
  <sheetFormatPr defaultRowHeight="12.5" x14ac:dyDescent="0.25"/>
  <cols>
    <col min="1" max="1" width="3.6328125" bestFit="1" customWidth="1"/>
    <col min="2" max="2" width="6" customWidth="1"/>
    <col min="3" max="3" width="16.08984375" bestFit="1" customWidth="1"/>
    <col min="4" max="4" width="32.81640625" bestFit="1" customWidth="1"/>
    <col min="5" max="5" width="6.1796875" customWidth="1"/>
    <col min="6" max="6" width="7.1796875" customWidth="1"/>
    <col min="7" max="7" width="35" customWidth="1"/>
    <col min="8" max="8" width="5.54296875" customWidth="1"/>
    <col min="9" max="10" width="5.26953125" customWidth="1"/>
    <col min="14" max="14" width="25.1796875" customWidth="1"/>
  </cols>
  <sheetData>
    <row r="1" spans="1:15" ht="15.5" x14ac:dyDescent="0.35">
      <c r="B1" s="362" t="s">
        <v>291</v>
      </c>
      <c r="C1" s="362"/>
      <c r="D1" s="362"/>
      <c r="E1" s="362"/>
      <c r="F1" s="362"/>
    </row>
    <row r="2" spans="1:15" ht="15.5" x14ac:dyDescent="0.35">
      <c r="B2" s="362" t="s">
        <v>292</v>
      </c>
      <c r="C2" s="362"/>
      <c r="D2" s="362"/>
      <c r="E2" s="362"/>
      <c r="F2" s="362"/>
    </row>
    <row r="3" spans="1:15" ht="15.5" x14ac:dyDescent="0.35">
      <c r="B3" s="362" t="s">
        <v>295</v>
      </c>
      <c r="C3" s="362"/>
      <c r="D3" s="362"/>
      <c r="E3" s="362"/>
      <c r="F3" s="362"/>
    </row>
    <row r="4" spans="1:15" ht="15.5" x14ac:dyDescent="0.35">
      <c r="B4" s="362" t="s">
        <v>306</v>
      </c>
      <c r="C4" s="362"/>
      <c r="D4" s="362"/>
      <c r="E4" s="362"/>
      <c r="F4" s="362"/>
    </row>
    <row r="5" spans="1:15" ht="13" thickBot="1" x14ac:dyDescent="0.3"/>
    <row r="6" spans="1:15" ht="13" customHeight="1" x14ac:dyDescent="0.25">
      <c r="A6" s="383" t="s">
        <v>307</v>
      </c>
      <c r="B6" s="384"/>
      <c r="C6" s="387" t="s">
        <v>308</v>
      </c>
      <c r="D6" s="387" t="s">
        <v>309</v>
      </c>
      <c r="E6" s="387" t="s">
        <v>310</v>
      </c>
      <c r="F6" s="377" t="s">
        <v>318</v>
      </c>
      <c r="G6" s="378"/>
    </row>
    <row r="7" spans="1:15" ht="13.5" customHeight="1" thickBot="1" x14ac:dyDescent="0.3">
      <c r="A7" s="385"/>
      <c r="B7" s="386"/>
      <c r="C7" s="388"/>
      <c r="D7" s="388"/>
      <c r="E7" s="388"/>
      <c r="F7" s="379"/>
      <c r="G7" s="380"/>
    </row>
    <row r="8" spans="1:15" ht="13.5" thickBot="1" x14ac:dyDescent="0.3">
      <c r="A8" s="389" t="s">
        <v>320</v>
      </c>
      <c r="B8" s="390"/>
      <c r="C8" s="118" t="s">
        <v>321</v>
      </c>
      <c r="D8" s="118" t="s">
        <v>322</v>
      </c>
      <c r="E8" s="118" t="s">
        <v>323</v>
      </c>
      <c r="F8" s="381" t="s">
        <v>372</v>
      </c>
      <c r="G8" s="382"/>
    </row>
    <row r="9" spans="1:15" ht="14" x14ac:dyDescent="0.25">
      <c r="A9" s="371" t="s">
        <v>324</v>
      </c>
      <c r="B9" s="373">
        <f>SUM(E9:E21)</f>
        <v>19</v>
      </c>
      <c r="C9" s="164" t="s">
        <v>250</v>
      </c>
      <c r="D9" s="255" t="s">
        <v>4</v>
      </c>
      <c r="E9" s="164">
        <v>2</v>
      </c>
      <c r="F9" s="177" t="s">
        <v>442</v>
      </c>
      <c r="O9" s="122"/>
    </row>
    <row r="10" spans="1:15" ht="14" x14ac:dyDescent="0.25">
      <c r="A10" s="371"/>
      <c r="B10" s="373"/>
      <c r="C10" s="164"/>
      <c r="D10" s="255"/>
      <c r="E10" s="164"/>
      <c r="F10" s="177" t="s">
        <v>443</v>
      </c>
      <c r="O10" s="122"/>
    </row>
    <row r="11" spans="1:15" ht="14" x14ac:dyDescent="0.25">
      <c r="A11" s="371"/>
      <c r="B11" s="373"/>
      <c r="C11" s="164"/>
      <c r="D11" s="255"/>
      <c r="E11" s="164"/>
      <c r="F11" s="177" t="s">
        <v>444</v>
      </c>
      <c r="O11" s="122"/>
    </row>
    <row r="12" spans="1:15" ht="14" x14ac:dyDescent="0.25">
      <c r="A12" s="366"/>
      <c r="B12" s="374"/>
      <c r="C12" s="89" t="s">
        <v>251</v>
      </c>
      <c r="D12" s="251" t="s">
        <v>58</v>
      </c>
      <c r="E12" s="89">
        <v>2</v>
      </c>
      <c r="F12" s="177" t="s">
        <v>442</v>
      </c>
      <c r="O12" s="122"/>
    </row>
    <row r="13" spans="1:15" ht="14" x14ac:dyDescent="0.25">
      <c r="A13" s="366"/>
      <c r="B13" s="374"/>
      <c r="C13" s="89"/>
      <c r="D13" s="251"/>
      <c r="E13" s="89"/>
      <c r="F13" s="177" t="s">
        <v>443</v>
      </c>
      <c r="O13" s="122"/>
    </row>
    <row r="14" spans="1:15" ht="14" x14ac:dyDescent="0.25">
      <c r="A14" s="366"/>
      <c r="B14" s="374"/>
      <c r="C14" s="89"/>
      <c r="D14" s="251"/>
      <c r="E14" s="89"/>
      <c r="F14" s="177" t="s">
        <v>444</v>
      </c>
      <c r="O14" s="122"/>
    </row>
    <row r="15" spans="1:15" ht="14" x14ac:dyDescent="0.25">
      <c r="A15" s="366"/>
      <c r="B15" s="374"/>
      <c r="C15" s="89" t="s">
        <v>252</v>
      </c>
      <c r="D15" s="251" t="s">
        <v>6</v>
      </c>
      <c r="E15" s="89">
        <v>2</v>
      </c>
      <c r="F15" s="18"/>
      <c r="O15" s="122"/>
    </row>
    <row r="16" spans="1:15" ht="14" x14ac:dyDescent="0.25">
      <c r="A16" s="366"/>
      <c r="B16" s="374"/>
      <c r="C16" s="89" t="s">
        <v>253</v>
      </c>
      <c r="D16" s="251" t="s">
        <v>139</v>
      </c>
      <c r="E16" s="89">
        <v>2</v>
      </c>
      <c r="F16" s="18"/>
      <c r="O16" s="122"/>
    </row>
    <row r="17" spans="1:15" ht="14" x14ac:dyDescent="0.25">
      <c r="A17" s="366"/>
      <c r="B17" s="374"/>
      <c r="C17" s="89" t="s">
        <v>165</v>
      </c>
      <c r="D17" s="251" t="s">
        <v>5</v>
      </c>
      <c r="E17" s="89">
        <v>2</v>
      </c>
      <c r="F17" s="18"/>
      <c r="O17" s="122"/>
    </row>
    <row r="18" spans="1:15" ht="14" x14ac:dyDescent="0.25">
      <c r="A18" s="366"/>
      <c r="B18" s="374"/>
      <c r="C18" s="89" t="s">
        <v>166</v>
      </c>
      <c r="D18" s="251" t="s">
        <v>140</v>
      </c>
      <c r="E18" s="89">
        <v>3</v>
      </c>
      <c r="F18" s="18"/>
      <c r="O18" s="122"/>
    </row>
    <row r="19" spans="1:15" ht="14" x14ac:dyDescent="0.25">
      <c r="A19" s="366"/>
      <c r="B19" s="374"/>
      <c r="C19" s="89" t="s">
        <v>167</v>
      </c>
      <c r="D19" s="251" t="s">
        <v>141</v>
      </c>
      <c r="E19" s="89">
        <v>3</v>
      </c>
      <c r="F19" s="89"/>
      <c r="O19" s="122"/>
    </row>
    <row r="20" spans="1:15" ht="14" x14ac:dyDescent="0.25">
      <c r="A20" s="366"/>
      <c r="B20" s="374"/>
      <c r="C20" s="89" t="s">
        <v>168</v>
      </c>
      <c r="D20" s="252" t="s">
        <v>122</v>
      </c>
      <c r="E20" s="89">
        <v>1</v>
      </c>
      <c r="F20" s="18"/>
      <c r="O20" s="122"/>
    </row>
    <row r="21" spans="1:15" ht="14.5" thickBot="1" x14ac:dyDescent="0.3">
      <c r="A21" s="369"/>
      <c r="B21" s="375"/>
      <c r="C21" s="173" t="s">
        <v>169</v>
      </c>
      <c r="D21" s="253" t="s">
        <v>81</v>
      </c>
      <c r="E21" s="173">
        <v>2</v>
      </c>
      <c r="F21" s="173"/>
      <c r="O21" s="122"/>
    </row>
    <row r="22" spans="1:15" ht="14" x14ac:dyDescent="0.25">
      <c r="A22" s="365" t="s">
        <v>325</v>
      </c>
      <c r="B22" s="376">
        <f>SUM(E22:E30)</f>
        <v>19</v>
      </c>
      <c r="C22" s="167" t="s">
        <v>178</v>
      </c>
      <c r="D22" s="250" t="s">
        <v>10</v>
      </c>
      <c r="E22" s="167">
        <v>3</v>
      </c>
      <c r="F22" s="167"/>
      <c r="O22" s="122"/>
    </row>
    <row r="23" spans="1:15" ht="14" x14ac:dyDescent="0.25">
      <c r="A23" s="366"/>
      <c r="B23" s="374"/>
      <c r="C23" s="89" t="s">
        <v>179</v>
      </c>
      <c r="D23" s="251" t="s">
        <v>11</v>
      </c>
      <c r="E23" s="89">
        <v>3</v>
      </c>
      <c r="F23" s="89"/>
      <c r="O23" s="122"/>
    </row>
    <row r="24" spans="1:15" ht="14" x14ac:dyDescent="0.25">
      <c r="A24" s="366"/>
      <c r="B24" s="374"/>
      <c r="C24" s="89" t="s">
        <v>180</v>
      </c>
      <c r="D24" s="251" t="s">
        <v>12</v>
      </c>
      <c r="E24" s="89">
        <v>2</v>
      </c>
      <c r="F24" s="18"/>
      <c r="O24" s="122"/>
    </row>
    <row r="25" spans="1:15" ht="14" x14ac:dyDescent="0.25">
      <c r="A25" s="366"/>
      <c r="B25" s="374"/>
      <c r="C25" s="89" t="s">
        <v>182</v>
      </c>
      <c r="D25" s="251" t="s">
        <v>121</v>
      </c>
      <c r="E25" s="89">
        <v>2</v>
      </c>
      <c r="F25" s="18"/>
      <c r="O25" s="122"/>
    </row>
    <row r="26" spans="1:15" ht="14" x14ac:dyDescent="0.25">
      <c r="A26" s="366"/>
      <c r="B26" s="374"/>
      <c r="C26" s="89" t="s">
        <v>183</v>
      </c>
      <c r="D26" s="251" t="s">
        <v>14</v>
      </c>
      <c r="E26" s="89">
        <v>3</v>
      </c>
      <c r="F26" s="18"/>
      <c r="O26" s="122"/>
    </row>
    <row r="27" spans="1:15" ht="14.5" thickBot="1" x14ac:dyDescent="0.3">
      <c r="A27" s="366"/>
      <c r="B27" s="374"/>
      <c r="C27" s="89" t="s">
        <v>184</v>
      </c>
      <c r="D27" s="251" t="s">
        <v>15</v>
      </c>
      <c r="E27" s="89">
        <v>2</v>
      </c>
      <c r="F27" s="18"/>
      <c r="N27" s="123"/>
      <c r="O27" s="122"/>
    </row>
    <row r="28" spans="1:15" ht="14" x14ac:dyDescent="0.25">
      <c r="A28" s="366"/>
      <c r="B28" s="374"/>
      <c r="C28" s="89" t="s">
        <v>185</v>
      </c>
      <c r="D28" s="251" t="s">
        <v>86</v>
      </c>
      <c r="E28" s="89">
        <v>2</v>
      </c>
      <c r="F28" s="89"/>
      <c r="N28" s="131"/>
      <c r="O28" s="122"/>
    </row>
    <row r="29" spans="1:15" ht="14" x14ac:dyDescent="0.25">
      <c r="A29" s="366"/>
      <c r="B29" s="374"/>
      <c r="C29" s="89" t="s">
        <v>186</v>
      </c>
      <c r="D29" s="251" t="s">
        <v>87</v>
      </c>
      <c r="E29" s="89">
        <v>1</v>
      </c>
      <c r="F29" s="89"/>
      <c r="N29" s="131"/>
      <c r="O29" s="122"/>
    </row>
    <row r="30" spans="1:15" ht="14.5" thickBot="1" x14ac:dyDescent="0.3">
      <c r="A30" s="369"/>
      <c r="B30" s="375"/>
      <c r="C30" s="173" t="s">
        <v>180</v>
      </c>
      <c r="D30" s="254" t="s">
        <v>16</v>
      </c>
      <c r="E30" s="173">
        <v>1</v>
      </c>
      <c r="F30" s="173"/>
      <c r="O30" s="122"/>
    </row>
    <row r="31" spans="1:15" ht="14.5" thickBot="1" x14ac:dyDescent="0.3">
      <c r="A31" s="371" t="s">
        <v>326</v>
      </c>
      <c r="B31" s="372">
        <f>SUM(E31:E39)</f>
        <v>18</v>
      </c>
      <c r="C31" s="164" t="s">
        <v>171</v>
      </c>
      <c r="D31" s="255" t="s">
        <v>123</v>
      </c>
      <c r="E31" s="164">
        <v>3</v>
      </c>
      <c r="F31" s="164"/>
      <c r="N31" s="124"/>
      <c r="O31" s="122"/>
    </row>
    <row r="32" spans="1:15" ht="14" x14ac:dyDescent="0.25">
      <c r="A32" s="366"/>
      <c r="B32" s="368"/>
      <c r="C32" s="89" t="s">
        <v>172</v>
      </c>
      <c r="D32" s="251" t="s">
        <v>18</v>
      </c>
      <c r="E32" s="89">
        <v>2</v>
      </c>
      <c r="F32" s="89"/>
      <c r="N32" s="132"/>
      <c r="O32" s="122"/>
    </row>
    <row r="33" spans="1:15" ht="14" x14ac:dyDescent="0.25">
      <c r="A33" s="366"/>
      <c r="B33" s="368"/>
      <c r="C33" s="89" t="s">
        <v>173</v>
      </c>
      <c r="D33" s="251" t="s">
        <v>124</v>
      </c>
      <c r="E33" s="89">
        <v>3</v>
      </c>
      <c r="F33" s="89"/>
      <c r="O33" s="122"/>
    </row>
    <row r="34" spans="1:15" ht="14.5" thickBot="1" x14ac:dyDescent="0.3">
      <c r="A34" s="366"/>
      <c r="B34" s="368"/>
      <c r="C34" s="89" t="s">
        <v>174</v>
      </c>
      <c r="D34" s="251" t="s">
        <v>22</v>
      </c>
      <c r="E34" s="89">
        <v>2</v>
      </c>
      <c r="F34" s="89"/>
      <c r="N34" s="123"/>
      <c r="O34" s="122"/>
    </row>
    <row r="35" spans="1:15" ht="14" x14ac:dyDescent="0.25">
      <c r="A35" s="366"/>
      <c r="B35" s="368"/>
      <c r="C35" s="89" t="s">
        <v>175</v>
      </c>
      <c r="D35" s="251" t="s">
        <v>23</v>
      </c>
      <c r="E35" s="89">
        <v>1</v>
      </c>
      <c r="F35" s="89"/>
      <c r="O35" s="122"/>
    </row>
    <row r="36" spans="1:15" ht="14" x14ac:dyDescent="0.25">
      <c r="A36" s="366"/>
      <c r="B36" s="368"/>
      <c r="C36" s="89" t="s">
        <v>176</v>
      </c>
      <c r="D36" s="251" t="s">
        <v>19</v>
      </c>
      <c r="E36" s="89">
        <v>2</v>
      </c>
      <c r="F36" s="89"/>
      <c r="O36" s="122"/>
    </row>
    <row r="37" spans="1:15" ht="14" x14ac:dyDescent="0.25">
      <c r="A37" s="366"/>
      <c r="B37" s="368"/>
      <c r="C37" s="89" t="s">
        <v>177</v>
      </c>
      <c r="D37" s="251" t="s">
        <v>55</v>
      </c>
      <c r="E37" s="89">
        <v>2</v>
      </c>
      <c r="F37" s="89"/>
      <c r="O37" s="122"/>
    </row>
    <row r="38" spans="1:15" ht="14" x14ac:dyDescent="0.25">
      <c r="A38" s="366"/>
      <c r="B38" s="368"/>
      <c r="C38" s="89" t="s">
        <v>254</v>
      </c>
      <c r="D38" s="251" t="s">
        <v>125</v>
      </c>
      <c r="E38" s="89">
        <v>2</v>
      </c>
      <c r="F38" s="89"/>
      <c r="O38" s="122"/>
    </row>
    <row r="39" spans="1:15" ht="14.5" thickBot="1" x14ac:dyDescent="0.3">
      <c r="A39" s="369"/>
      <c r="B39" s="370"/>
      <c r="C39" s="173" t="s">
        <v>170</v>
      </c>
      <c r="D39" s="253" t="s">
        <v>153</v>
      </c>
      <c r="E39" s="173">
        <v>1</v>
      </c>
      <c r="F39" s="173"/>
      <c r="O39" s="122"/>
    </row>
    <row r="40" spans="1:15" ht="14" x14ac:dyDescent="0.25">
      <c r="A40" s="371" t="s">
        <v>327</v>
      </c>
      <c r="B40" s="372">
        <f>SUM(E40:E49)</f>
        <v>18</v>
      </c>
      <c r="C40" s="164" t="s">
        <v>187</v>
      </c>
      <c r="D40" s="255" t="s">
        <v>25</v>
      </c>
      <c r="E40" s="164">
        <v>3</v>
      </c>
      <c r="F40" s="177"/>
      <c r="O40" s="122"/>
    </row>
    <row r="41" spans="1:15" ht="14.5" thickBot="1" x14ac:dyDescent="0.3">
      <c r="A41" s="366"/>
      <c r="B41" s="368"/>
      <c r="C41" s="89" t="s">
        <v>188</v>
      </c>
      <c r="D41" s="251" t="s">
        <v>34</v>
      </c>
      <c r="E41" s="89">
        <v>1</v>
      </c>
      <c r="F41" s="18"/>
      <c r="N41" s="124"/>
      <c r="O41" s="122"/>
    </row>
    <row r="42" spans="1:15" ht="14" x14ac:dyDescent="0.25">
      <c r="A42" s="366"/>
      <c r="B42" s="368"/>
      <c r="C42" s="89" t="s">
        <v>189</v>
      </c>
      <c r="D42" s="251" t="s">
        <v>27</v>
      </c>
      <c r="E42" s="89">
        <v>2</v>
      </c>
      <c r="F42" s="18"/>
      <c r="N42" s="132"/>
      <c r="O42" s="122"/>
    </row>
    <row r="43" spans="1:15" ht="14" x14ac:dyDescent="0.25">
      <c r="A43" s="366"/>
      <c r="B43" s="368"/>
      <c r="C43" s="89" t="s">
        <v>190</v>
      </c>
      <c r="D43" s="251" t="s">
        <v>24</v>
      </c>
      <c r="E43" s="89">
        <v>2</v>
      </c>
      <c r="F43" s="18"/>
      <c r="N43" s="132"/>
      <c r="O43" s="122"/>
    </row>
    <row r="44" spans="1:15" ht="14" x14ac:dyDescent="0.25">
      <c r="A44" s="366"/>
      <c r="B44" s="368"/>
      <c r="C44" s="89" t="s">
        <v>191</v>
      </c>
      <c r="D44" s="251" t="s">
        <v>29</v>
      </c>
      <c r="E44" s="89">
        <v>1</v>
      </c>
      <c r="F44" s="18"/>
      <c r="N44" s="132"/>
      <c r="O44" s="122"/>
    </row>
    <row r="45" spans="1:15" ht="14" x14ac:dyDescent="0.25">
      <c r="A45" s="366"/>
      <c r="B45" s="368"/>
      <c r="C45" s="89" t="s">
        <v>192</v>
      </c>
      <c r="D45" s="251" t="s">
        <v>56</v>
      </c>
      <c r="E45" s="89">
        <v>2</v>
      </c>
      <c r="F45" s="18"/>
      <c r="N45" s="132"/>
      <c r="O45" s="122"/>
    </row>
    <row r="46" spans="1:15" ht="14" x14ac:dyDescent="0.25">
      <c r="A46" s="366"/>
      <c r="B46" s="368"/>
      <c r="C46" s="89" t="s">
        <v>193</v>
      </c>
      <c r="D46" s="251" t="s">
        <v>152</v>
      </c>
      <c r="E46" s="89">
        <v>2</v>
      </c>
      <c r="F46" s="18"/>
      <c r="N46" s="132"/>
      <c r="O46" s="122"/>
    </row>
    <row r="47" spans="1:15" x14ac:dyDescent="0.25">
      <c r="A47" s="366"/>
      <c r="B47" s="368"/>
      <c r="C47" s="89" t="s">
        <v>194</v>
      </c>
      <c r="D47" s="251" t="s">
        <v>26</v>
      </c>
      <c r="E47" s="89">
        <v>3</v>
      </c>
      <c r="F47" s="18"/>
    </row>
    <row r="48" spans="1:15" x14ac:dyDescent="0.25">
      <c r="A48" s="366"/>
      <c r="B48" s="368"/>
      <c r="C48" s="89" t="s">
        <v>195</v>
      </c>
      <c r="D48" s="251" t="s">
        <v>28</v>
      </c>
      <c r="E48" s="89">
        <v>1</v>
      </c>
      <c r="F48" s="18"/>
    </row>
    <row r="49" spans="1:6" ht="13" thickBot="1" x14ac:dyDescent="0.3">
      <c r="A49" s="369"/>
      <c r="B49" s="370"/>
      <c r="C49" s="173" t="s">
        <v>255</v>
      </c>
      <c r="D49" s="253" t="s">
        <v>154</v>
      </c>
      <c r="E49" s="173">
        <v>1</v>
      </c>
      <c r="F49" s="181"/>
    </row>
    <row r="50" spans="1:6" x14ac:dyDescent="0.25">
      <c r="A50" s="371" t="s">
        <v>328</v>
      </c>
      <c r="B50" s="372">
        <f>SUM(E50:E56)+E57+E59</f>
        <v>21</v>
      </c>
      <c r="C50" s="164" t="s">
        <v>197</v>
      </c>
      <c r="D50" s="255" t="s">
        <v>42</v>
      </c>
      <c r="E50" s="164">
        <v>2</v>
      </c>
      <c r="F50" s="177"/>
    </row>
    <row r="51" spans="1:6" x14ac:dyDescent="0.25">
      <c r="A51" s="366"/>
      <c r="B51" s="368"/>
      <c r="C51" s="89" t="s">
        <v>198</v>
      </c>
      <c r="D51" s="251" t="s">
        <v>43</v>
      </c>
      <c r="E51" s="89">
        <v>3</v>
      </c>
      <c r="F51" s="18"/>
    </row>
    <row r="52" spans="1:6" x14ac:dyDescent="0.25">
      <c r="A52" s="366"/>
      <c r="B52" s="368"/>
      <c r="C52" s="89" t="s">
        <v>199</v>
      </c>
      <c r="D52" s="251" t="s">
        <v>32</v>
      </c>
      <c r="E52" s="89">
        <v>2</v>
      </c>
      <c r="F52" s="18"/>
    </row>
    <row r="53" spans="1:6" x14ac:dyDescent="0.25">
      <c r="A53" s="366"/>
      <c r="B53" s="368"/>
      <c r="C53" s="89" t="s">
        <v>200</v>
      </c>
      <c r="D53" s="251" t="s">
        <v>103</v>
      </c>
      <c r="E53" s="89">
        <v>3</v>
      </c>
      <c r="F53" s="18"/>
    </row>
    <row r="54" spans="1:6" x14ac:dyDescent="0.25">
      <c r="A54" s="366"/>
      <c r="B54" s="368"/>
      <c r="C54" s="89" t="s">
        <v>201</v>
      </c>
      <c r="D54" s="251" t="s">
        <v>33</v>
      </c>
      <c r="E54" s="89">
        <v>3</v>
      </c>
      <c r="F54" s="18"/>
    </row>
    <row r="55" spans="1:6" x14ac:dyDescent="0.25">
      <c r="A55" s="366"/>
      <c r="B55" s="368"/>
      <c r="C55" s="89" t="s">
        <v>202</v>
      </c>
      <c r="D55" s="251" t="s">
        <v>156</v>
      </c>
      <c r="E55" s="89">
        <v>2</v>
      </c>
      <c r="F55" s="18"/>
    </row>
    <row r="56" spans="1:6" ht="13" thickBot="1" x14ac:dyDescent="0.3">
      <c r="A56" s="366"/>
      <c r="B56" s="368"/>
      <c r="C56" s="89" t="s">
        <v>196</v>
      </c>
      <c r="D56" s="251" t="s">
        <v>31</v>
      </c>
      <c r="E56" s="89">
        <v>2</v>
      </c>
      <c r="F56" s="18"/>
    </row>
    <row r="57" spans="1:6" x14ac:dyDescent="0.25">
      <c r="A57" s="366"/>
      <c r="B57" s="368"/>
      <c r="C57" s="154" t="s">
        <v>220</v>
      </c>
      <c r="D57" s="256" t="s">
        <v>132</v>
      </c>
      <c r="E57" s="155">
        <v>2</v>
      </c>
      <c r="F57" s="140"/>
    </row>
    <row r="58" spans="1:6" x14ac:dyDescent="0.25">
      <c r="A58" s="366"/>
      <c r="B58" s="368"/>
      <c r="C58" s="83" t="s">
        <v>221</v>
      </c>
      <c r="D58" s="257" t="s">
        <v>133</v>
      </c>
      <c r="E58" s="47">
        <v>2</v>
      </c>
      <c r="F58" s="153"/>
    </row>
    <row r="59" spans="1:6" x14ac:dyDescent="0.25">
      <c r="A59" s="366"/>
      <c r="B59" s="368"/>
      <c r="C59" s="83" t="s">
        <v>222</v>
      </c>
      <c r="D59" s="199" t="s">
        <v>145</v>
      </c>
      <c r="E59" s="47">
        <v>2</v>
      </c>
      <c r="F59" s="153"/>
    </row>
    <row r="60" spans="1:6" x14ac:dyDescent="0.25">
      <c r="A60" s="366"/>
      <c r="B60" s="368"/>
      <c r="C60" s="83" t="s">
        <v>258</v>
      </c>
      <c r="D60" s="199" t="s">
        <v>97</v>
      </c>
      <c r="E60" s="47">
        <v>2</v>
      </c>
      <c r="F60" s="153"/>
    </row>
    <row r="61" spans="1:6" x14ac:dyDescent="0.25">
      <c r="A61" s="366"/>
      <c r="B61" s="368"/>
      <c r="C61" s="83" t="s">
        <v>230</v>
      </c>
      <c r="D61" s="257" t="s">
        <v>134</v>
      </c>
      <c r="E61" s="47">
        <v>2</v>
      </c>
      <c r="F61" s="153"/>
    </row>
    <row r="62" spans="1:6" ht="12.5" customHeight="1" x14ac:dyDescent="0.25">
      <c r="A62" s="366"/>
      <c r="B62" s="368"/>
      <c r="C62" s="83" t="s">
        <v>259</v>
      </c>
      <c r="D62" s="199" t="s">
        <v>80</v>
      </c>
      <c r="E62" s="47">
        <v>2</v>
      </c>
      <c r="F62" s="153"/>
    </row>
    <row r="63" spans="1:6" ht="12.5" customHeight="1" x14ac:dyDescent="0.25">
      <c r="A63" s="366"/>
      <c r="B63" s="368"/>
      <c r="C63" s="83" t="s">
        <v>264</v>
      </c>
      <c r="D63" s="257" t="s">
        <v>79</v>
      </c>
      <c r="E63" s="47">
        <v>2</v>
      </c>
      <c r="F63" s="153"/>
    </row>
    <row r="64" spans="1:6" ht="13" customHeight="1" thickBot="1" x14ac:dyDescent="0.3">
      <c r="A64" s="366"/>
      <c r="B64" s="368"/>
      <c r="C64" s="159" t="s">
        <v>269</v>
      </c>
      <c r="D64" s="258" t="s">
        <v>76</v>
      </c>
      <c r="E64" s="161">
        <v>2</v>
      </c>
      <c r="F64" s="161"/>
    </row>
    <row r="65" spans="1:6" ht="12.5" customHeight="1" x14ac:dyDescent="0.25">
      <c r="A65" s="371" t="s">
        <v>329</v>
      </c>
      <c r="B65" s="372">
        <f>SUM(E65:E71)+E72+E76</f>
        <v>19</v>
      </c>
      <c r="C65" s="164" t="s">
        <v>256</v>
      </c>
      <c r="D65" s="255" t="s">
        <v>40</v>
      </c>
      <c r="E65" s="164">
        <v>1</v>
      </c>
      <c r="F65" s="135"/>
    </row>
    <row r="66" spans="1:6" x14ac:dyDescent="0.25">
      <c r="A66" s="366"/>
      <c r="B66" s="368"/>
      <c r="C66" s="89" t="s">
        <v>204</v>
      </c>
      <c r="D66" s="251" t="s">
        <v>36</v>
      </c>
      <c r="E66" s="89">
        <v>2</v>
      </c>
      <c r="F66" s="54"/>
    </row>
    <row r="67" spans="1:6" x14ac:dyDescent="0.25">
      <c r="A67" s="366"/>
      <c r="B67" s="368"/>
      <c r="C67" s="89" t="s">
        <v>205</v>
      </c>
      <c r="D67" s="251" t="s">
        <v>38</v>
      </c>
      <c r="E67" s="89">
        <v>2</v>
      </c>
      <c r="F67" s="54"/>
    </row>
    <row r="68" spans="1:6" x14ac:dyDescent="0.25">
      <c r="A68" s="366"/>
      <c r="B68" s="368"/>
      <c r="C68" s="89" t="s">
        <v>247</v>
      </c>
      <c r="D68" s="251" t="s">
        <v>37</v>
      </c>
      <c r="E68" s="89">
        <v>3</v>
      </c>
      <c r="F68" s="54"/>
    </row>
    <row r="69" spans="1:6" x14ac:dyDescent="0.25">
      <c r="A69" s="366"/>
      <c r="B69" s="368"/>
      <c r="C69" s="89" t="s">
        <v>207</v>
      </c>
      <c r="D69" s="251" t="s">
        <v>104</v>
      </c>
      <c r="E69" s="89">
        <v>3</v>
      </c>
      <c r="F69" s="54"/>
    </row>
    <row r="70" spans="1:6" x14ac:dyDescent="0.25">
      <c r="A70" s="366"/>
      <c r="B70" s="368"/>
      <c r="C70" s="89" t="s">
        <v>208</v>
      </c>
      <c r="D70" s="251" t="s">
        <v>46</v>
      </c>
      <c r="E70" s="89">
        <v>2</v>
      </c>
      <c r="F70" s="54"/>
    </row>
    <row r="71" spans="1:6" x14ac:dyDescent="0.25">
      <c r="A71" s="366"/>
      <c r="B71" s="368"/>
      <c r="C71" s="89" t="s">
        <v>209</v>
      </c>
      <c r="D71" s="251" t="s">
        <v>155</v>
      </c>
      <c r="E71" s="89">
        <v>2</v>
      </c>
      <c r="F71" s="54"/>
    </row>
    <row r="72" spans="1:6" x14ac:dyDescent="0.25">
      <c r="A72" s="366"/>
      <c r="B72" s="368"/>
      <c r="C72" s="133" t="s">
        <v>228</v>
      </c>
      <c r="D72" s="259" t="s">
        <v>135</v>
      </c>
      <c r="E72" s="135">
        <v>2</v>
      </c>
      <c r="F72" s="135"/>
    </row>
    <row r="73" spans="1:6" x14ac:dyDescent="0.25">
      <c r="A73" s="366"/>
      <c r="B73" s="368"/>
      <c r="C73" s="55" t="s">
        <v>229</v>
      </c>
      <c r="D73" s="260" t="s">
        <v>99</v>
      </c>
      <c r="E73" s="54">
        <v>2</v>
      </c>
      <c r="F73" s="54"/>
    </row>
    <row r="74" spans="1:6" x14ac:dyDescent="0.25">
      <c r="A74" s="366"/>
      <c r="B74" s="368"/>
      <c r="C74" s="55" t="s">
        <v>260</v>
      </c>
      <c r="D74" s="260" t="s">
        <v>65</v>
      </c>
      <c r="E74" s="54">
        <v>2</v>
      </c>
      <c r="F74" s="54"/>
    </row>
    <row r="75" spans="1:6" x14ac:dyDescent="0.25">
      <c r="A75" s="366"/>
      <c r="B75" s="368"/>
      <c r="C75" s="55" t="s">
        <v>261</v>
      </c>
      <c r="D75" s="260" t="s">
        <v>95</v>
      </c>
      <c r="E75" s="54">
        <v>2</v>
      </c>
      <c r="F75" s="54"/>
    </row>
    <row r="76" spans="1:6" x14ac:dyDescent="0.25">
      <c r="A76" s="366"/>
      <c r="B76" s="368"/>
      <c r="C76" s="55" t="s">
        <v>262</v>
      </c>
      <c r="D76" s="260" t="s">
        <v>74</v>
      </c>
      <c r="E76" s="54">
        <v>2</v>
      </c>
      <c r="F76" s="54"/>
    </row>
    <row r="77" spans="1:6" x14ac:dyDescent="0.25">
      <c r="A77" s="366"/>
      <c r="B77" s="368"/>
      <c r="C77" s="55" t="s">
        <v>265</v>
      </c>
      <c r="D77" s="260" t="s">
        <v>150</v>
      </c>
      <c r="E77" s="54">
        <v>2</v>
      </c>
      <c r="F77" s="54"/>
    </row>
    <row r="78" spans="1:6" x14ac:dyDescent="0.25">
      <c r="A78" s="366"/>
      <c r="B78" s="368"/>
      <c r="C78" s="55" t="s">
        <v>266</v>
      </c>
      <c r="D78" s="260" t="s">
        <v>151</v>
      </c>
      <c r="E78" s="54">
        <v>2</v>
      </c>
      <c r="F78" s="54"/>
    </row>
    <row r="79" spans="1:6" x14ac:dyDescent="0.25">
      <c r="A79" s="366"/>
      <c r="B79" s="368"/>
      <c r="C79" s="55" t="s">
        <v>270</v>
      </c>
      <c r="D79" s="260" t="s">
        <v>163</v>
      </c>
      <c r="E79" s="54">
        <v>2</v>
      </c>
      <c r="F79" s="54"/>
    </row>
    <row r="80" spans="1:6" ht="13" thickBot="1" x14ac:dyDescent="0.3">
      <c r="A80" s="366"/>
      <c r="B80" s="368"/>
      <c r="C80" s="142" t="s">
        <v>271</v>
      </c>
      <c r="D80" s="261" t="s">
        <v>96</v>
      </c>
      <c r="E80" s="144">
        <v>2</v>
      </c>
      <c r="F80" s="144"/>
    </row>
    <row r="81" spans="1:6" x14ac:dyDescent="0.25">
      <c r="A81" s="365" t="s">
        <v>330</v>
      </c>
      <c r="B81" s="367">
        <f>SUM(E81:E85)+E86+E87</f>
        <v>15</v>
      </c>
      <c r="C81" s="167" t="s">
        <v>210</v>
      </c>
      <c r="D81" s="250" t="s">
        <v>45</v>
      </c>
      <c r="E81" s="167">
        <v>2</v>
      </c>
      <c r="F81" s="137"/>
    </row>
    <row r="82" spans="1:6" x14ac:dyDescent="0.25">
      <c r="A82" s="366"/>
      <c r="B82" s="368"/>
      <c r="C82" s="89" t="s">
        <v>211</v>
      </c>
      <c r="D82" s="251" t="s">
        <v>47</v>
      </c>
      <c r="E82" s="89">
        <v>1</v>
      </c>
      <c r="F82" s="18"/>
    </row>
    <row r="83" spans="1:6" x14ac:dyDescent="0.25">
      <c r="A83" s="366"/>
      <c r="B83" s="368"/>
      <c r="C83" s="89" t="s">
        <v>212</v>
      </c>
      <c r="D83" s="251" t="s">
        <v>44</v>
      </c>
      <c r="E83" s="89">
        <v>2</v>
      </c>
      <c r="F83" s="18"/>
    </row>
    <row r="84" spans="1:6" x14ac:dyDescent="0.25">
      <c r="A84" s="366"/>
      <c r="B84" s="368"/>
      <c r="C84" s="89" t="s">
        <v>257</v>
      </c>
      <c r="D84" s="251" t="s">
        <v>162</v>
      </c>
      <c r="E84" s="89">
        <v>4</v>
      </c>
      <c r="F84" s="18"/>
    </row>
    <row r="85" spans="1:6" x14ac:dyDescent="0.25">
      <c r="A85" s="366"/>
      <c r="B85" s="368"/>
      <c r="C85" s="89" t="s">
        <v>263</v>
      </c>
      <c r="D85" s="251" t="s">
        <v>130</v>
      </c>
      <c r="E85" s="89">
        <v>2</v>
      </c>
      <c r="F85" s="18"/>
    </row>
    <row r="86" spans="1:6" x14ac:dyDescent="0.25">
      <c r="A86" s="366"/>
      <c r="B86" s="368"/>
      <c r="C86" s="133" t="s">
        <v>236</v>
      </c>
      <c r="D86" s="259" t="s">
        <v>136</v>
      </c>
      <c r="E86" s="135">
        <v>2</v>
      </c>
    </row>
    <row r="87" spans="1:6" x14ac:dyDescent="0.25">
      <c r="A87" s="366"/>
      <c r="B87" s="368"/>
      <c r="C87" s="55" t="s">
        <v>237</v>
      </c>
      <c r="D87" s="260" t="s">
        <v>137</v>
      </c>
      <c r="E87" s="54">
        <v>2</v>
      </c>
    </row>
    <row r="88" spans="1:6" x14ac:dyDescent="0.25">
      <c r="A88" s="366"/>
      <c r="B88" s="368"/>
      <c r="C88" s="55" t="s">
        <v>238</v>
      </c>
      <c r="D88" s="260" t="s">
        <v>148</v>
      </c>
      <c r="E88" s="54">
        <v>2</v>
      </c>
    </row>
    <row r="89" spans="1:6" x14ac:dyDescent="0.25">
      <c r="A89" s="366"/>
      <c r="B89" s="368"/>
      <c r="C89" s="55" t="s">
        <v>239</v>
      </c>
      <c r="D89" s="260" t="s">
        <v>149</v>
      </c>
      <c r="E89" s="54">
        <v>2</v>
      </c>
    </row>
    <row r="90" spans="1:6" x14ac:dyDescent="0.25">
      <c r="A90" s="366"/>
      <c r="B90" s="368"/>
      <c r="C90" s="55" t="s">
        <v>240</v>
      </c>
      <c r="D90" s="260" t="s">
        <v>69</v>
      </c>
      <c r="E90" s="54">
        <v>2</v>
      </c>
    </row>
    <row r="91" spans="1:6" x14ac:dyDescent="0.25">
      <c r="A91" s="366"/>
      <c r="B91" s="368"/>
      <c r="C91" s="55" t="s">
        <v>241</v>
      </c>
      <c r="D91" s="260" t="s">
        <v>100</v>
      </c>
      <c r="E91" s="54">
        <v>2</v>
      </c>
    </row>
    <row r="92" spans="1:6" x14ac:dyDescent="0.25">
      <c r="A92" s="366"/>
      <c r="B92" s="368"/>
      <c r="C92" s="55" t="s">
        <v>274</v>
      </c>
      <c r="D92" s="260" t="s">
        <v>73</v>
      </c>
      <c r="E92" s="54">
        <v>2</v>
      </c>
    </row>
    <row r="93" spans="1:6" x14ac:dyDescent="0.25">
      <c r="A93" s="366"/>
      <c r="B93" s="368"/>
      <c r="C93" s="55" t="s">
        <v>267</v>
      </c>
      <c r="D93" s="260" t="s">
        <v>78</v>
      </c>
      <c r="E93" s="54">
        <v>2</v>
      </c>
    </row>
    <row r="94" spans="1:6" x14ac:dyDescent="0.25">
      <c r="A94" s="366"/>
      <c r="B94" s="368"/>
      <c r="C94" s="55" t="s">
        <v>268</v>
      </c>
      <c r="D94" s="260" t="s">
        <v>66</v>
      </c>
      <c r="E94" s="54">
        <v>2</v>
      </c>
    </row>
    <row r="95" spans="1:6" x14ac:dyDescent="0.25">
      <c r="A95" s="366"/>
      <c r="B95" s="368"/>
      <c r="C95" s="55" t="s">
        <v>272</v>
      </c>
      <c r="D95" s="262" t="s">
        <v>77</v>
      </c>
      <c r="E95" s="54">
        <v>2</v>
      </c>
    </row>
    <row r="96" spans="1:6" x14ac:dyDescent="0.25">
      <c r="A96" s="366"/>
      <c r="B96" s="368"/>
      <c r="C96" s="55" t="s">
        <v>273</v>
      </c>
      <c r="D96" s="198" t="s">
        <v>108</v>
      </c>
      <c r="E96" s="54">
        <v>2</v>
      </c>
    </row>
    <row r="97" spans="1:11" x14ac:dyDescent="0.25">
      <c r="A97" s="366"/>
      <c r="B97" s="368"/>
      <c r="C97" s="55" t="s">
        <v>275</v>
      </c>
      <c r="D97" s="262" t="s">
        <v>160</v>
      </c>
      <c r="E97" s="54">
        <v>2</v>
      </c>
    </row>
    <row r="98" spans="1:11" x14ac:dyDescent="0.25">
      <c r="A98" s="366"/>
      <c r="B98" s="368"/>
      <c r="C98" s="89" t="s">
        <v>293</v>
      </c>
      <c r="D98" s="260" t="s">
        <v>161</v>
      </c>
      <c r="E98" s="54">
        <v>4</v>
      </c>
    </row>
    <row r="99" spans="1:11" ht="13" thickBot="1" x14ac:dyDescent="0.3">
      <c r="A99" s="366"/>
      <c r="B99" s="368"/>
      <c r="C99" s="89" t="s">
        <v>298</v>
      </c>
      <c r="D99" s="260" t="s">
        <v>146</v>
      </c>
      <c r="E99" s="54">
        <v>4</v>
      </c>
    </row>
    <row r="100" spans="1:11" x14ac:dyDescent="0.25">
      <c r="A100" s="365" t="s">
        <v>331</v>
      </c>
      <c r="B100" s="367">
        <f>SUM(E100:E106)</f>
        <v>15</v>
      </c>
      <c r="C100" s="167" t="s">
        <v>213</v>
      </c>
      <c r="D100" s="250" t="s">
        <v>127</v>
      </c>
      <c r="E100" s="138">
        <v>2</v>
      </c>
      <c r="F100" s="167"/>
    </row>
    <row r="101" spans="1:11" x14ac:dyDescent="0.25">
      <c r="A101" s="366"/>
      <c r="B101" s="368"/>
      <c r="C101" s="89" t="s">
        <v>214</v>
      </c>
      <c r="D101" s="251" t="s">
        <v>50</v>
      </c>
      <c r="E101" s="54">
        <v>3</v>
      </c>
      <c r="F101" s="89"/>
    </row>
    <row r="102" spans="1:11" x14ac:dyDescent="0.25">
      <c r="A102" s="366"/>
      <c r="B102" s="368"/>
      <c r="C102" s="89" t="s">
        <v>215</v>
      </c>
      <c r="D102" s="251" t="s">
        <v>126</v>
      </c>
      <c r="E102" s="54">
        <v>2</v>
      </c>
      <c r="F102" s="89"/>
    </row>
    <row r="103" spans="1:11" x14ac:dyDescent="0.25">
      <c r="A103" s="366"/>
      <c r="B103" s="368"/>
      <c r="C103" s="89" t="s">
        <v>216</v>
      </c>
      <c r="D103" s="251" t="s">
        <v>51</v>
      </c>
      <c r="E103" s="54">
        <v>1</v>
      </c>
      <c r="F103" s="89"/>
    </row>
    <row r="104" spans="1:11" x14ac:dyDescent="0.25">
      <c r="A104" s="366"/>
      <c r="B104" s="368"/>
      <c r="C104" s="89" t="s">
        <v>217</v>
      </c>
      <c r="D104" s="251" t="s">
        <v>39</v>
      </c>
      <c r="E104" s="54">
        <v>1</v>
      </c>
      <c r="F104" s="89"/>
    </row>
    <row r="105" spans="1:11" ht="12.5" customHeight="1" x14ac:dyDescent="0.25">
      <c r="A105" s="366"/>
      <c r="B105" s="368"/>
      <c r="C105" s="89" t="s">
        <v>218</v>
      </c>
      <c r="D105" s="251" t="s">
        <v>128</v>
      </c>
      <c r="E105" s="54">
        <v>2</v>
      </c>
      <c r="F105" s="89"/>
    </row>
    <row r="106" spans="1:11" ht="13" thickBot="1" x14ac:dyDescent="0.3">
      <c r="A106" s="369"/>
      <c r="B106" s="370"/>
      <c r="C106" s="173" t="s">
        <v>219</v>
      </c>
      <c r="D106" s="253" t="s">
        <v>129</v>
      </c>
      <c r="E106" s="144">
        <v>4</v>
      </c>
      <c r="F106" s="173"/>
    </row>
    <row r="107" spans="1:11" x14ac:dyDescent="0.25">
      <c r="B107" s="30"/>
    </row>
    <row r="108" spans="1:11" ht="13" x14ac:dyDescent="0.3">
      <c r="A108" s="16"/>
      <c r="B108" s="10"/>
      <c r="C108" s="121" t="s">
        <v>332</v>
      </c>
      <c r="D108" s="16"/>
      <c r="E108" s="192">
        <f>SUM(E9:E56)+SUM(E65:E71)+SUM(E81:E85)+SUM(E100:E106)+E57+E59+E72+E76+E86+E87</f>
        <v>144</v>
      </c>
      <c r="F108" s="16"/>
      <c r="G108" s="16"/>
      <c r="H108" s="16"/>
      <c r="I108" s="16"/>
      <c r="J108" s="16"/>
      <c r="K108" s="16"/>
    </row>
    <row r="109" spans="1:11" x14ac:dyDescent="0.25">
      <c r="A109" s="16"/>
      <c r="B109" s="193"/>
      <c r="C109" s="121" t="s">
        <v>67</v>
      </c>
      <c r="D109" s="16"/>
      <c r="E109" s="16">
        <f>SUM(E100:E106)+SUM(E81:E85)+SUM(E65:E71)+SUM(E50:E56)+SUM(E40:E49)+SUM(E9:E39)</f>
        <v>132</v>
      </c>
      <c r="F109" s="16"/>
      <c r="G109" s="16"/>
      <c r="H109" s="16"/>
      <c r="I109" s="16"/>
      <c r="J109" s="16"/>
      <c r="K109" s="16"/>
    </row>
    <row r="110" spans="1:11" x14ac:dyDescent="0.25">
      <c r="A110" s="16"/>
      <c r="B110" s="193"/>
      <c r="C110" s="121" t="s">
        <v>68</v>
      </c>
      <c r="D110" s="16"/>
      <c r="E110" s="194">
        <f>E86+E87+E72+E76+E57+E59</f>
        <v>12</v>
      </c>
      <c r="F110" s="16"/>
      <c r="G110" s="16"/>
      <c r="H110" s="16"/>
      <c r="I110" s="16"/>
      <c r="J110" s="16"/>
      <c r="K110" s="16"/>
    </row>
    <row r="111" spans="1:11" x14ac:dyDescent="0.25">
      <c r="A111" s="16"/>
      <c r="B111" s="193"/>
      <c r="C111" s="16"/>
      <c r="D111" s="16"/>
      <c r="E111" s="16"/>
      <c r="F111" s="16"/>
      <c r="G111" s="16"/>
      <c r="H111" s="16"/>
      <c r="I111" s="16"/>
      <c r="J111" s="16"/>
      <c r="K111" s="16"/>
    </row>
    <row r="113" spans="2:2" x14ac:dyDescent="0.25">
      <c r="B113" s="30" t="s">
        <v>367</v>
      </c>
    </row>
    <row r="114" spans="2:2" x14ac:dyDescent="0.25">
      <c r="B114" s="30" t="s">
        <v>366</v>
      </c>
    </row>
  </sheetData>
  <autoFilter ref="A8:F106">
    <filterColumn colId="0" showButton="0"/>
  </autoFilter>
  <mergeCells count="27">
    <mergeCell ref="F6:G7"/>
    <mergeCell ref="F8:G8"/>
    <mergeCell ref="B1:F1"/>
    <mergeCell ref="B2:F2"/>
    <mergeCell ref="B3:F3"/>
    <mergeCell ref="B4:F4"/>
    <mergeCell ref="A6:B7"/>
    <mergeCell ref="C6:C7"/>
    <mergeCell ref="D6:D7"/>
    <mergeCell ref="E6:E7"/>
    <mergeCell ref="A8:B8"/>
    <mergeCell ref="A9:A21"/>
    <mergeCell ref="B9:B21"/>
    <mergeCell ref="A22:A30"/>
    <mergeCell ref="B22:B30"/>
    <mergeCell ref="A31:A39"/>
    <mergeCell ref="B31:B39"/>
    <mergeCell ref="A81:A99"/>
    <mergeCell ref="B81:B99"/>
    <mergeCell ref="A100:A106"/>
    <mergeCell ref="B100:B106"/>
    <mergeCell ref="A40:A49"/>
    <mergeCell ref="B40:B49"/>
    <mergeCell ref="A50:A64"/>
    <mergeCell ref="B50:B64"/>
    <mergeCell ref="A65:A80"/>
    <mergeCell ref="B65:B80"/>
  </mergeCells>
  <pageMargins left="0.70866141732283472" right="0.70866141732283472" top="0.74803149606299213" bottom="0.74803149606299213" header="0.31496062992125984" footer="0.31496062992125984"/>
  <pageSetup paperSize="5"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A97" zoomScale="99" zoomScaleNormal="99" workbookViewId="0">
      <selection activeCell="F106" sqref="F106"/>
    </sheetView>
  </sheetViews>
  <sheetFormatPr defaultRowHeight="12.5" x14ac:dyDescent="0.25"/>
  <cols>
    <col min="1" max="1" width="3.6328125" bestFit="1" customWidth="1"/>
    <col min="2" max="2" width="6" customWidth="1"/>
    <col min="3" max="3" width="16.08984375" bestFit="1" customWidth="1"/>
    <col min="4" max="4" width="32.81640625" bestFit="1" customWidth="1"/>
    <col min="5" max="5" width="6.1796875" customWidth="1"/>
    <col min="6" max="6" width="88" customWidth="1"/>
    <col min="7" max="8" width="7.1796875" customWidth="1"/>
    <col min="9" max="9" width="9" customWidth="1"/>
    <col min="10" max="10" width="26.26953125" customWidth="1"/>
    <col min="11" max="11" width="9" customWidth="1"/>
    <col min="12" max="12" width="3.54296875" customWidth="1"/>
    <col min="13" max="13" width="5.54296875" customWidth="1"/>
    <col min="14" max="15" width="5.26953125" customWidth="1"/>
    <col min="19" max="19" width="25.1796875" customWidth="1"/>
  </cols>
  <sheetData>
    <row r="1" spans="1:20" ht="15.5" x14ac:dyDescent="0.35">
      <c r="B1" s="362" t="s">
        <v>291</v>
      </c>
      <c r="C1" s="362"/>
      <c r="D1" s="362"/>
      <c r="E1" s="362"/>
      <c r="F1" s="362"/>
      <c r="G1" s="362"/>
      <c r="H1" s="362"/>
      <c r="I1" s="362"/>
      <c r="J1" s="362"/>
      <c r="K1" s="362"/>
    </row>
    <row r="2" spans="1:20" ht="15.5" x14ac:dyDescent="0.35">
      <c r="B2" s="362" t="s">
        <v>292</v>
      </c>
      <c r="C2" s="362"/>
      <c r="D2" s="362"/>
      <c r="E2" s="362"/>
      <c r="F2" s="362"/>
      <c r="G2" s="362"/>
      <c r="H2" s="362"/>
      <c r="I2" s="362"/>
      <c r="J2" s="362"/>
      <c r="K2" s="362"/>
    </row>
    <row r="3" spans="1:20" ht="15.5" x14ac:dyDescent="0.35">
      <c r="B3" s="362" t="s">
        <v>295</v>
      </c>
      <c r="C3" s="362"/>
      <c r="D3" s="362"/>
      <c r="E3" s="362"/>
      <c r="F3" s="362"/>
      <c r="G3" s="362"/>
      <c r="H3" s="362"/>
      <c r="I3" s="362"/>
      <c r="J3" s="362"/>
      <c r="K3" s="362"/>
    </row>
    <row r="4" spans="1:20" ht="15.5" x14ac:dyDescent="0.35">
      <c r="B4" s="362" t="s">
        <v>306</v>
      </c>
      <c r="C4" s="362"/>
      <c r="D4" s="362"/>
      <c r="E4" s="362"/>
      <c r="F4" s="362"/>
      <c r="G4" s="362"/>
      <c r="H4" s="362"/>
      <c r="I4" s="362"/>
      <c r="J4" s="362"/>
      <c r="K4" s="362"/>
    </row>
    <row r="5" spans="1:20" ht="13" thickBot="1" x14ac:dyDescent="0.3"/>
    <row r="6" spans="1:20" ht="13" customHeight="1" x14ac:dyDescent="0.25">
      <c r="A6" s="383" t="s">
        <v>307</v>
      </c>
      <c r="B6" s="384"/>
      <c r="C6" s="387" t="s">
        <v>308</v>
      </c>
      <c r="D6" s="387" t="s">
        <v>309</v>
      </c>
      <c r="E6" s="387" t="s">
        <v>310</v>
      </c>
      <c r="F6" s="391" t="s">
        <v>313</v>
      </c>
      <c r="G6" s="392"/>
      <c r="H6" s="384"/>
      <c r="I6" s="387" t="s">
        <v>314</v>
      </c>
      <c r="J6" s="393" t="s">
        <v>348</v>
      </c>
      <c r="K6" s="395" t="s">
        <v>349</v>
      </c>
    </row>
    <row r="7" spans="1:20" ht="13.5" thickBot="1" x14ac:dyDescent="0.3">
      <c r="A7" s="385"/>
      <c r="B7" s="386"/>
      <c r="C7" s="388"/>
      <c r="D7" s="388"/>
      <c r="E7" s="388"/>
      <c r="F7" s="190" t="s">
        <v>317</v>
      </c>
      <c r="G7" s="186" t="s">
        <v>318</v>
      </c>
      <c r="H7" s="189" t="s">
        <v>319</v>
      </c>
      <c r="I7" s="388"/>
      <c r="J7" s="394"/>
      <c r="K7" s="396"/>
    </row>
    <row r="8" spans="1:20" ht="13.5" thickBot="1" x14ac:dyDescent="0.3">
      <c r="A8" s="389" t="s">
        <v>320</v>
      </c>
      <c r="B8" s="390"/>
      <c r="C8" s="118" t="s">
        <v>321</v>
      </c>
      <c r="D8" s="118" t="s">
        <v>322</v>
      </c>
      <c r="E8" s="118" t="s">
        <v>323</v>
      </c>
      <c r="F8" s="187" t="s">
        <v>371</v>
      </c>
      <c r="G8" s="184" t="s">
        <v>372</v>
      </c>
      <c r="H8" s="188" t="s">
        <v>321</v>
      </c>
      <c r="I8" s="118" t="s">
        <v>320</v>
      </c>
      <c r="J8" s="187"/>
      <c r="K8" s="185"/>
    </row>
    <row r="9" spans="1:20" ht="25" x14ac:dyDescent="0.25">
      <c r="A9" s="365" t="s">
        <v>324</v>
      </c>
      <c r="B9" s="376">
        <f>SUM(E9:E17)</f>
        <v>19</v>
      </c>
      <c r="C9" s="167" t="s">
        <v>250</v>
      </c>
      <c r="D9" s="250" t="s">
        <v>4</v>
      </c>
      <c r="E9" s="167">
        <v>2</v>
      </c>
      <c r="F9" s="322" t="s">
        <v>462</v>
      </c>
      <c r="G9" s="137"/>
      <c r="H9" s="137"/>
      <c r="I9" s="137"/>
      <c r="J9" s="169" t="s">
        <v>350</v>
      </c>
      <c r="K9" s="170" t="s">
        <v>142</v>
      </c>
      <c r="T9" s="122"/>
    </row>
    <row r="10" spans="1:20" ht="25.5" x14ac:dyDescent="0.3">
      <c r="A10" s="366"/>
      <c r="B10" s="374"/>
      <c r="C10" s="89" t="s">
        <v>251</v>
      </c>
      <c r="D10" s="251" t="s">
        <v>58</v>
      </c>
      <c r="E10" s="89">
        <v>2</v>
      </c>
      <c r="F10" s="323" t="s">
        <v>714</v>
      </c>
      <c r="G10" s="18"/>
      <c r="H10" s="18"/>
      <c r="I10" s="18"/>
      <c r="J10" s="125" t="s">
        <v>351</v>
      </c>
      <c r="K10" s="171" t="s">
        <v>142</v>
      </c>
      <c r="T10" s="122"/>
    </row>
    <row r="11" spans="1:20" ht="50" x14ac:dyDescent="0.25">
      <c r="A11" s="366"/>
      <c r="B11" s="374"/>
      <c r="C11" s="89" t="s">
        <v>252</v>
      </c>
      <c r="D11" s="251" t="s">
        <v>6</v>
      </c>
      <c r="E11" s="89">
        <v>2</v>
      </c>
      <c r="F11" s="322" t="s">
        <v>460</v>
      </c>
      <c r="G11" s="18"/>
      <c r="H11" s="18"/>
      <c r="I11" s="18"/>
      <c r="J11" s="125" t="s">
        <v>353</v>
      </c>
      <c r="K11" s="171" t="s">
        <v>142</v>
      </c>
      <c r="T11" s="122"/>
    </row>
    <row r="12" spans="1:20" ht="78" customHeight="1" x14ac:dyDescent="0.25">
      <c r="A12" s="366"/>
      <c r="B12" s="374"/>
      <c r="C12" s="89" t="s">
        <v>253</v>
      </c>
      <c r="D12" s="251" t="s">
        <v>139</v>
      </c>
      <c r="E12" s="89">
        <v>2</v>
      </c>
      <c r="F12" s="326" t="s">
        <v>461</v>
      </c>
      <c r="G12" s="18"/>
      <c r="H12" s="18"/>
      <c r="I12" s="18"/>
      <c r="J12" s="125" t="s">
        <v>352</v>
      </c>
      <c r="K12" s="171" t="s">
        <v>142</v>
      </c>
      <c r="T12" s="122"/>
    </row>
    <row r="13" spans="1:20" ht="50" customHeight="1" x14ac:dyDescent="0.25">
      <c r="A13" s="366"/>
      <c r="B13" s="374"/>
      <c r="C13" s="89" t="s">
        <v>165</v>
      </c>
      <c r="D13" s="251" t="s">
        <v>5</v>
      </c>
      <c r="E13" s="89">
        <v>2</v>
      </c>
      <c r="F13" s="324" t="s">
        <v>382</v>
      </c>
      <c r="G13" s="18"/>
      <c r="H13" s="18"/>
      <c r="I13" s="18"/>
      <c r="J13" s="201" t="s">
        <v>373</v>
      </c>
      <c r="K13" s="172" t="s">
        <v>143</v>
      </c>
      <c r="T13" s="122"/>
    </row>
    <row r="14" spans="1:20" ht="37.5" customHeight="1" x14ac:dyDescent="0.25">
      <c r="A14" s="366"/>
      <c r="B14" s="374"/>
      <c r="C14" s="89" t="s">
        <v>166</v>
      </c>
      <c r="D14" s="251" t="s">
        <v>140</v>
      </c>
      <c r="E14" s="89">
        <v>3</v>
      </c>
      <c r="F14" s="324" t="s">
        <v>381</v>
      </c>
      <c r="G14" s="18"/>
      <c r="H14" s="18"/>
      <c r="I14" s="18"/>
      <c r="J14" s="125" t="s">
        <v>337</v>
      </c>
      <c r="K14" s="172" t="s">
        <v>143</v>
      </c>
      <c r="T14" s="122"/>
    </row>
    <row r="15" spans="1:20" ht="37.5" customHeight="1" x14ac:dyDescent="0.25">
      <c r="A15" s="366"/>
      <c r="B15" s="374"/>
      <c r="C15" s="89" t="s">
        <v>167</v>
      </c>
      <c r="D15" s="251" t="s">
        <v>141</v>
      </c>
      <c r="E15" s="89">
        <v>3</v>
      </c>
      <c r="F15" s="246" t="s">
        <v>380</v>
      </c>
      <c r="G15" s="89"/>
      <c r="H15" s="89"/>
      <c r="I15" s="54"/>
      <c r="J15" s="127" t="s">
        <v>341</v>
      </c>
      <c r="K15" s="172" t="s">
        <v>143</v>
      </c>
      <c r="T15" s="122"/>
    </row>
    <row r="16" spans="1:20" ht="14" x14ac:dyDescent="0.25">
      <c r="A16" s="366"/>
      <c r="B16" s="374"/>
      <c r="C16" s="89" t="s">
        <v>168</v>
      </c>
      <c r="D16" s="252" t="s">
        <v>122</v>
      </c>
      <c r="E16" s="89">
        <v>1</v>
      </c>
      <c r="F16" s="324"/>
      <c r="G16" s="18"/>
      <c r="H16" s="18"/>
      <c r="I16" s="18"/>
      <c r="J16" s="125" t="s">
        <v>354</v>
      </c>
      <c r="K16" s="172" t="s">
        <v>143</v>
      </c>
      <c r="T16" s="122"/>
    </row>
    <row r="17" spans="1:20" ht="38" customHeight="1" thickBot="1" x14ac:dyDescent="0.3">
      <c r="A17" s="369"/>
      <c r="B17" s="375"/>
      <c r="C17" s="173" t="s">
        <v>169</v>
      </c>
      <c r="D17" s="253" t="s">
        <v>81</v>
      </c>
      <c r="E17" s="173">
        <v>2</v>
      </c>
      <c r="F17" s="248" t="s">
        <v>388</v>
      </c>
      <c r="G17" s="173"/>
      <c r="H17" s="173"/>
      <c r="I17" s="144"/>
      <c r="J17" s="175" t="s">
        <v>341</v>
      </c>
      <c r="K17" s="176" t="s">
        <v>144</v>
      </c>
      <c r="T17" s="122"/>
    </row>
    <row r="18" spans="1:20" ht="37.5" x14ac:dyDescent="0.25">
      <c r="A18" s="365" t="s">
        <v>325</v>
      </c>
      <c r="B18" s="376">
        <f>SUM(E18:E26)</f>
        <v>19</v>
      </c>
      <c r="C18" s="167" t="s">
        <v>178</v>
      </c>
      <c r="D18" s="250" t="s">
        <v>10</v>
      </c>
      <c r="E18" s="167">
        <v>3</v>
      </c>
      <c r="F18" s="247" t="s">
        <v>386</v>
      </c>
      <c r="G18" s="167"/>
      <c r="H18" s="167"/>
      <c r="I18" s="138"/>
      <c r="J18" s="178" t="s">
        <v>337</v>
      </c>
      <c r="K18" s="179" t="s">
        <v>143</v>
      </c>
      <c r="T18" s="122"/>
    </row>
    <row r="19" spans="1:20" ht="100" x14ac:dyDescent="0.25">
      <c r="A19" s="366"/>
      <c r="B19" s="374"/>
      <c r="C19" s="89" t="s">
        <v>179</v>
      </c>
      <c r="D19" s="251" t="s">
        <v>11</v>
      </c>
      <c r="E19" s="89">
        <v>3</v>
      </c>
      <c r="F19" s="246" t="s">
        <v>385</v>
      </c>
      <c r="G19" s="89"/>
      <c r="H19" s="89"/>
      <c r="I19" s="54"/>
      <c r="J19" s="127" t="s">
        <v>341</v>
      </c>
      <c r="K19" s="172" t="s">
        <v>143</v>
      </c>
      <c r="T19" s="122"/>
    </row>
    <row r="20" spans="1:20" ht="50" x14ac:dyDescent="0.25">
      <c r="A20" s="366"/>
      <c r="B20" s="374"/>
      <c r="C20" s="89" t="s">
        <v>180</v>
      </c>
      <c r="D20" s="251" t="s">
        <v>12</v>
      </c>
      <c r="E20" s="89">
        <v>2</v>
      </c>
      <c r="F20" s="324" t="s">
        <v>391</v>
      </c>
      <c r="G20" s="18"/>
      <c r="H20" s="18"/>
      <c r="I20" s="18"/>
      <c r="J20" s="127" t="s">
        <v>339</v>
      </c>
      <c r="K20" s="172" t="s">
        <v>143</v>
      </c>
      <c r="T20" s="122"/>
    </row>
    <row r="21" spans="1:20" ht="50" x14ac:dyDescent="0.25">
      <c r="A21" s="366"/>
      <c r="B21" s="374"/>
      <c r="C21" s="89" t="s">
        <v>182</v>
      </c>
      <c r="D21" s="251" t="s">
        <v>121</v>
      </c>
      <c r="E21" s="89">
        <v>2</v>
      </c>
      <c r="F21" s="324" t="s">
        <v>383</v>
      </c>
      <c r="G21" s="18"/>
      <c r="H21" s="18"/>
      <c r="I21" s="18"/>
      <c r="J21" s="127" t="s">
        <v>340</v>
      </c>
      <c r="K21" s="172" t="s">
        <v>143</v>
      </c>
      <c r="T21" s="122"/>
    </row>
    <row r="22" spans="1:20" ht="62.5" x14ac:dyDescent="0.25">
      <c r="A22" s="366"/>
      <c r="B22" s="374"/>
      <c r="C22" s="89" t="s">
        <v>183</v>
      </c>
      <c r="D22" s="251" t="s">
        <v>14</v>
      </c>
      <c r="E22" s="89">
        <v>3</v>
      </c>
      <c r="F22" s="324" t="s">
        <v>395</v>
      </c>
      <c r="G22" s="18"/>
      <c r="H22" s="18"/>
      <c r="I22" s="18"/>
      <c r="J22" s="127" t="s">
        <v>341</v>
      </c>
      <c r="K22" s="172" t="s">
        <v>143</v>
      </c>
      <c r="T22" s="122"/>
    </row>
    <row r="23" spans="1:20" ht="25.5" thickBot="1" x14ac:dyDescent="0.3">
      <c r="A23" s="366"/>
      <c r="B23" s="374"/>
      <c r="C23" s="89" t="s">
        <v>184</v>
      </c>
      <c r="D23" s="251" t="s">
        <v>15</v>
      </c>
      <c r="E23" s="89">
        <v>2</v>
      </c>
      <c r="F23" s="324" t="s">
        <v>384</v>
      </c>
      <c r="G23" s="18"/>
      <c r="H23" s="18"/>
      <c r="I23" s="18"/>
      <c r="J23" s="127" t="s">
        <v>335</v>
      </c>
      <c r="K23" s="172" t="s">
        <v>143</v>
      </c>
      <c r="S23" s="123"/>
      <c r="T23" s="122"/>
    </row>
    <row r="24" spans="1:20" ht="37.5" x14ac:dyDescent="0.25">
      <c r="A24" s="366"/>
      <c r="B24" s="374"/>
      <c r="C24" s="89" t="s">
        <v>185</v>
      </c>
      <c r="D24" s="251" t="s">
        <v>86</v>
      </c>
      <c r="E24" s="89">
        <v>2</v>
      </c>
      <c r="F24" s="246" t="s">
        <v>452</v>
      </c>
      <c r="G24" s="89"/>
      <c r="H24" s="89"/>
      <c r="I24" s="54"/>
      <c r="J24" s="127" t="s">
        <v>355</v>
      </c>
      <c r="K24" s="172" t="s">
        <v>144</v>
      </c>
      <c r="S24" s="131"/>
      <c r="T24" s="122"/>
    </row>
    <row r="25" spans="1:20" ht="14" x14ac:dyDescent="0.25">
      <c r="A25" s="366"/>
      <c r="B25" s="374"/>
      <c r="C25" s="89" t="s">
        <v>186</v>
      </c>
      <c r="D25" s="251" t="s">
        <v>87</v>
      </c>
      <c r="E25" s="89">
        <v>1</v>
      </c>
      <c r="F25" s="246"/>
      <c r="G25" s="89"/>
      <c r="H25" s="89"/>
      <c r="I25" s="54"/>
      <c r="J25" s="127"/>
      <c r="K25" s="172" t="s">
        <v>144</v>
      </c>
      <c r="S25" s="131"/>
      <c r="T25" s="122"/>
    </row>
    <row r="26" spans="1:20" ht="14.5" thickBot="1" x14ac:dyDescent="0.3">
      <c r="A26" s="369"/>
      <c r="B26" s="375"/>
      <c r="C26" s="173" t="s">
        <v>180</v>
      </c>
      <c r="D26" s="254" t="s">
        <v>16</v>
      </c>
      <c r="E26" s="173">
        <v>1</v>
      </c>
      <c r="F26" s="248"/>
      <c r="G26" s="173"/>
      <c r="H26" s="173"/>
      <c r="I26" s="144"/>
      <c r="J26" s="175"/>
      <c r="K26" s="176" t="s">
        <v>143</v>
      </c>
      <c r="T26" s="122"/>
    </row>
    <row r="27" spans="1:20" ht="38" thickBot="1" x14ac:dyDescent="0.3">
      <c r="A27" s="371" t="s">
        <v>326</v>
      </c>
      <c r="B27" s="372">
        <f>SUM(E27:E35)</f>
        <v>18</v>
      </c>
      <c r="C27" s="164" t="s">
        <v>171</v>
      </c>
      <c r="D27" s="255" t="s">
        <v>123</v>
      </c>
      <c r="E27" s="164">
        <v>3</v>
      </c>
      <c r="F27" s="249" t="s">
        <v>389</v>
      </c>
      <c r="G27" s="164"/>
      <c r="H27" s="164"/>
      <c r="I27" s="135"/>
      <c r="J27" s="166" t="s">
        <v>339</v>
      </c>
      <c r="K27" s="182" t="s">
        <v>143</v>
      </c>
      <c r="S27" s="124"/>
      <c r="T27" s="122"/>
    </row>
    <row r="28" spans="1:20" ht="37.5" x14ac:dyDescent="0.25">
      <c r="A28" s="366"/>
      <c r="B28" s="368"/>
      <c r="C28" s="89" t="s">
        <v>172</v>
      </c>
      <c r="D28" s="251" t="s">
        <v>18</v>
      </c>
      <c r="E28" s="89">
        <v>2</v>
      </c>
      <c r="F28" s="246" t="s">
        <v>408</v>
      </c>
      <c r="G28" s="89"/>
      <c r="H28" s="89"/>
      <c r="I28" s="54"/>
      <c r="J28" s="127" t="s">
        <v>336</v>
      </c>
      <c r="K28" s="172" t="s">
        <v>144</v>
      </c>
      <c r="S28" s="132"/>
      <c r="T28" s="122"/>
    </row>
    <row r="29" spans="1:20" ht="75" x14ac:dyDescent="0.25">
      <c r="A29" s="366"/>
      <c r="B29" s="368"/>
      <c r="C29" s="89" t="s">
        <v>173</v>
      </c>
      <c r="D29" s="251" t="s">
        <v>124</v>
      </c>
      <c r="E29" s="89">
        <v>3</v>
      </c>
      <c r="F29" s="246" t="s">
        <v>396</v>
      </c>
      <c r="G29" s="89"/>
      <c r="H29" s="89"/>
      <c r="I29" s="54"/>
      <c r="J29" s="127" t="s">
        <v>358</v>
      </c>
      <c r="K29" s="172" t="s">
        <v>143</v>
      </c>
      <c r="T29" s="122"/>
    </row>
    <row r="30" spans="1:20" ht="25.5" thickBot="1" x14ac:dyDescent="0.3">
      <c r="A30" s="366"/>
      <c r="B30" s="368"/>
      <c r="C30" s="89" t="s">
        <v>174</v>
      </c>
      <c r="D30" s="251" t="s">
        <v>22</v>
      </c>
      <c r="E30" s="89">
        <v>2</v>
      </c>
      <c r="F30" s="246" t="s">
        <v>399</v>
      </c>
      <c r="G30" s="89"/>
      <c r="H30" s="89"/>
      <c r="I30" s="54"/>
      <c r="J30" s="127" t="s">
        <v>359</v>
      </c>
      <c r="K30" s="172" t="s">
        <v>143</v>
      </c>
      <c r="S30" s="123"/>
      <c r="T30" s="122"/>
    </row>
    <row r="31" spans="1:20" ht="14" x14ac:dyDescent="0.25">
      <c r="A31" s="366"/>
      <c r="B31" s="368"/>
      <c r="C31" s="89" t="s">
        <v>175</v>
      </c>
      <c r="D31" s="251" t="s">
        <v>23</v>
      </c>
      <c r="E31" s="89">
        <v>1</v>
      </c>
      <c r="F31" s="246"/>
      <c r="G31" s="89"/>
      <c r="H31" s="89"/>
      <c r="I31" s="54"/>
      <c r="J31" s="127"/>
      <c r="K31" s="172" t="s">
        <v>143</v>
      </c>
      <c r="T31" s="122"/>
    </row>
    <row r="32" spans="1:20" ht="37.5" x14ac:dyDescent="0.25">
      <c r="A32" s="366"/>
      <c r="B32" s="368"/>
      <c r="C32" s="89" t="s">
        <v>176</v>
      </c>
      <c r="D32" s="251" t="s">
        <v>19</v>
      </c>
      <c r="E32" s="89">
        <v>2</v>
      </c>
      <c r="F32" s="246" t="s">
        <v>390</v>
      </c>
      <c r="G32" s="89"/>
      <c r="H32" s="89"/>
      <c r="I32" s="54"/>
      <c r="J32" s="127" t="s">
        <v>342</v>
      </c>
      <c r="K32" s="172" t="s">
        <v>144</v>
      </c>
      <c r="T32" s="122"/>
    </row>
    <row r="33" spans="1:20" ht="62.5" x14ac:dyDescent="0.25">
      <c r="A33" s="366"/>
      <c r="B33" s="368"/>
      <c r="C33" s="89" t="s">
        <v>177</v>
      </c>
      <c r="D33" s="251" t="s">
        <v>55</v>
      </c>
      <c r="E33" s="89">
        <v>2</v>
      </c>
      <c r="F33" s="246" t="s">
        <v>398</v>
      </c>
      <c r="G33" s="89"/>
      <c r="H33" s="89"/>
      <c r="I33" s="54"/>
      <c r="J33" s="127" t="s">
        <v>337</v>
      </c>
      <c r="K33" s="172" t="s">
        <v>143</v>
      </c>
      <c r="T33" s="122"/>
    </row>
    <row r="34" spans="1:20" ht="52" x14ac:dyDescent="0.25">
      <c r="A34" s="366"/>
      <c r="B34" s="368"/>
      <c r="C34" s="89" t="s">
        <v>254</v>
      </c>
      <c r="D34" s="251" t="s">
        <v>125</v>
      </c>
      <c r="E34" s="89">
        <v>2</v>
      </c>
      <c r="F34" s="301" t="s">
        <v>454</v>
      </c>
      <c r="G34" s="89"/>
      <c r="H34" s="89"/>
      <c r="I34" s="54"/>
      <c r="J34" s="127" t="s">
        <v>359</v>
      </c>
      <c r="K34" s="172" t="s">
        <v>144</v>
      </c>
      <c r="T34" s="122"/>
    </row>
    <row r="35" spans="1:20" ht="14.5" thickBot="1" x14ac:dyDescent="0.3">
      <c r="A35" s="369"/>
      <c r="B35" s="370"/>
      <c r="C35" s="173" t="s">
        <v>170</v>
      </c>
      <c r="D35" s="253" t="s">
        <v>153</v>
      </c>
      <c r="E35" s="173">
        <v>1</v>
      </c>
      <c r="F35" s="248"/>
      <c r="G35" s="173"/>
      <c r="H35" s="173"/>
      <c r="I35" s="144"/>
      <c r="J35" s="175" t="s">
        <v>342</v>
      </c>
      <c r="K35" s="176" t="s">
        <v>143</v>
      </c>
      <c r="T35" s="122"/>
    </row>
    <row r="36" spans="1:20" ht="100" x14ac:dyDescent="0.25">
      <c r="A36" s="371" t="s">
        <v>327</v>
      </c>
      <c r="B36" s="372">
        <f>SUM(E36:E45)</f>
        <v>18</v>
      </c>
      <c r="C36" s="164" t="s">
        <v>187</v>
      </c>
      <c r="D36" s="255" t="s">
        <v>25</v>
      </c>
      <c r="E36" s="164">
        <v>3</v>
      </c>
      <c r="F36" s="325" t="s">
        <v>394</v>
      </c>
      <c r="G36" s="177"/>
      <c r="H36" s="177"/>
      <c r="I36" s="177"/>
      <c r="J36" s="166" t="s">
        <v>339</v>
      </c>
      <c r="K36" s="182" t="s">
        <v>143</v>
      </c>
      <c r="T36" s="122"/>
    </row>
    <row r="37" spans="1:20" ht="25.5" thickBot="1" x14ac:dyDescent="0.3">
      <c r="A37" s="366"/>
      <c r="B37" s="368"/>
      <c r="C37" s="89" t="s">
        <v>188</v>
      </c>
      <c r="D37" s="251" t="s">
        <v>34</v>
      </c>
      <c r="E37" s="89">
        <v>1</v>
      </c>
      <c r="F37" s="324" t="s">
        <v>415</v>
      </c>
      <c r="G37" s="18"/>
      <c r="H37" s="18"/>
      <c r="I37" s="18"/>
      <c r="J37" s="127"/>
      <c r="K37" s="172" t="s">
        <v>143</v>
      </c>
      <c r="S37" s="124"/>
      <c r="T37" s="122"/>
    </row>
    <row r="38" spans="1:20" ht="14" x14ac:dyDescent="0.25">
      <c r="A38" s="366"/>
      <c r="B38" s="368"/>
      <c r="C38" s="89" t="s">
        <v>189</v>
      </c>
      <c r="D38" s="251" t="s">
        <v>27</v>
      </c>
      <c r="E38" s="89">
        <v>2</v>
      </c>
      <c r="F38" s="324"/>
      <c r="G38" s="18"/>
      <c r="H38" s="18"/>
      <c r="I38" s="18"/>
      <c r="J38" s="127" t="s">
        <v>344</v>
      </c>
      <c r="K38" s="172" t="s">
        <v>144</v>
      </c>
      <c r="S38" s="132"/>
      <c r="T38" s="122"/>
    </row>
    <row r="39" spans="1:20" ht="25" x14ac:dyDescent="0.25">
      <c r="A39" s="366"/>
      <c r="B39" s="368"/>
      <c r="C39" s="89" t="s">
        <v>190</v>
      </c>
      <c r="D39" s="251" t="s">
        <v>24</v>
      </c>
      <c r="E39" s="89">
        <v>2</v>
      </c>
      <c r="F39" s="324" t="s">
        <v>417</v>
      </c>
      <c r="G39" s="18"/>
      <c r="H39" s="18"/>
      <c r="I39" s="18"/>
      <c r="J39" s="127" t="s">
        <v>336</v>
      </c>
      <c r="K39" s="172" t="s">
        <v>143</v>
      </c>
      <c r="S39" s="132"/>
      <c r="T39" s="122"/>
    </row>
    <row r="40" spans="1:20" ht="14" x14ac:dyDescent="0.25">
      <c r="A40" s="366"/>
      <c r="B40" s="368"/>
      <c r="C40" s="89" t="s">
        <v>191</v>
      </c>
      <c r="D40" s="251" t="s">
        <v>29</v>
      </c>
      <c r="E40" s="89">
        <v>1</v>
      </c>
      <c r="F40" s="324"/>
      <c r="G40" s="18"/>
      <c r="H40" s="18"/>
      <c r="I40" s="18"/>
      <c r="J40" s="127"/>
      <c r="K40" s="172" t="s">
        <v>143</v>
      </c>
      <c r="S40" s="132"/>
      <c r="T40" s="122"/>
    </row>
    <row r="41" spans="1:20" ht="50" x14ac:dyDescent="0.25">
      <c r="A41" s="366"/>
      <c r="B41" s="368"/>
      <c r="C41" s="89" t="s">
        <v>192</v>
      </c>
      <c r="D41" s="251" t="s">
        <v>56</v>
      </c>
      <c r="E41" s="89">
        <v>2</v>
      </c>
      <c r="F41" s="324" t="s">
        <v>392</v>
      </c>
      <c r="G41" s="18"/>
      <c r="H41" s="18"/>
      <c r="I41" s="18"/>
      <c r="J41" s="127" t="s">
        <v>343</v>
      </c>
      <c r="K41" s="172" t="s">
        <v>143</v>
      </c>
      <c r="S41" s="132"/>
      <c r="T41" s="122"/>
    </row>
    <row r="42" spans="1:20" ht="75" x14ac:dyDescent="0.25">
      <c r="A42" s="366"/>
      <c r="B42" s="368"/>
      <c r="C42" s="89" t="s">
        <v>193</v>
      </c>
      <c r="D42" s="251" t="s">
        <v>152</v>
      </c>
      <c r="E42" s="89">
        <v>2</v>
      </c>
      <c r="F42" s="324" t="s">
        <v>402</v>
      </c>
      <c r="G42" s="18"/>
      <c r="H42" s="18"/>
      <c r="I42" s="18"/>
      <c r="J42" s="127" t="s">
        <v>340</v>
      </c>
      <c r="K42" s="172" t="s">
        <v>144</v>
      </c>
      <c r="S42" s="132"/>
      <c r="T42" s="122"/>
    </row>
    <row r="43" spans="1:20" ht="50" x14ac:dyDescent="0.25">
      <c r="A43" s="366"/>
      <c r="B43" s="368"/>
      <c r="C43" s="89" t="s">
        <v>194</v>
      </c>
      <c r="D43" s="251" t="s">
        <v>26</v>
      </c>
      <c r="E43" s="89">
        <v>3</v>
      </c>
      <c r="F43" s="324" t="s">
        <v>393</v>
      </c>
      <c r="G43" s="18"/>
      <c r="H43" s="18"/>
      <c r="I43" s="18"/>
      <c r="J43" s="127" t="s">
        <v>359</v>
      </c>
      <c r="K43" s="172" t="s">
        <v>143</v>
      </c>
    </row>
    <row r="44" spans="1:20" x14ac:dyDescent="0.25">
      <c r="A44" s="366"/>
      <c r="B44" s="368"/>
      <c r="C44" s="89" t="s">
        <v>195</v>
      </c>
      <c r="D44" s="251" t="s">
        <v>28</v>
      </c>
      <c r="E44" s="89">
        <v>1</v>
      </c>
      <c r="F44" s="324"/>
      <c r="G44" s="18"/>
      <c r="H44" s="18"/>
      <c r="I44" s="18"/>
      <c r="J44" s="127"/>
      <c r="K44" s="172" t="s">
        <v>143</v>
      </c>
    </row>
    <row r="45" spans="1:20" ht="13" thickBot="1" x14ac:dyDescent="0.3">
      <c r="A45" s="369"/>
      <c r="B45" s="370"/>
      <c r="C45" s="173" t="s">
        <v>255</v>
      </c>
      <c r="D45" s="253" t="s">
        <v>154</v>
      </c>
      <c r="E45" s="173">
        <v>1</v>
      </c>
      <c r="F45" s="327"/>
      <c r="G45" s="181"/>
      <c r="H45" s="181"/>
      <c r="I45" s="181"/>
      <c r="J45" s="175" t="s">
        <v>346</v>
      </c>
      <c r="K45" s="176" t="s">
        <v>143</v>
      </c>
    </row>
    <row r="46" spans="1:20" x14ac:dyDescent="0.25">
      <c r="A46" s="371" t="s">
        <v>328</v>
      </c>
      <c r="B46" s="372">
        <f>SUM(E46:E52)+E53+E55</f>
        <v>21</v>
      </c>
      <c r="C46" s="164" t="s">
        <v>197</v>
      </c>
      <c r="D46" s="255" t="s">
        <v>42</v>
      </c>
      <c r="E46" s="164">
        <v>2</v>
      </c>
      <c r="F46" s="325"/>
      <c r="G46" s="177"/>
      <c r="H46" s="177"/>
      <c r="I46" s="177"/>
      <c r="J46" s="166" t="s">
        <v>360</v>
      </c>
      <c r="K46" s="182" t="s">
        <v>144</v>
      </c>
    </row>
    <row r="47" spans="1:20" ht="75" x14ac:dyDescent="0.25">
      <c r="A47" s="366"/>
      <c r="B47" s="368"/>
      <c r="C47" s="89" t="s">
        <v>198</v>
      </c>
      <c r="D47" s="251" t="s">
        <v>43</v>
      </c>
      <c r="E47" s="89">
        <v>3</v>
      </c>
      <c r="F47" s="324" t="s">
        <v>445</v>
      </c>
      <c r="G47" s="18"/>
      <c r="H47" s="18"/>
      <c r="I47" s="18"/>
      <c r="J47" s="127" t="s">
        <v>340</v>
      </c>
      <c r="K47" s="172" t="s">
        <v>144</v>
      </c>
    </row>
    <row r="48" spans="1:20" ht="50" x14ac:dyDescent="0.25">
      <c r="A48" s="366"/>
      <c r="B48" s="368"/>
      <c r="C48" s="89" t="s">
        <v>199</v>
      </c>
      <c r="D48" s="251" t="s">
        <v>32</v>
      </c>
      <c r="E48" s="89">
        <v>2</v>
      </c>
      <c r="F48" s="324" t="s">
        <v>404</v>
      </c>
      <c r="G48" s="18"/>
      <c r="H48" s="18"/>
      <c r="I48" s="18"/>
      <c r="J48" s="127" t="s">
        <v>359</v>
      </c>
      <c r="K48" s="172" t="s">
        <v>144</v>
      </c>
    </row>
    <row r="49" spans="1:11" x14ac:dyDescent="0.25">
      <c r="A49" s="366"/>
      <c r="B49" s="368"/>
      <c r="C49" s="89" t="s">
        <v>200</v>
      </c>
      <c r="D49" s="251" t="s">
        <v>103</v>
      </c>
      <c r="E49" s="89">
        <v>3</v>
      </c>
      <c r="F49" s="324"/>
      <c r="G49" s="18"/>
      <c r="H49" s="18"/>
      <c r="I49" s="18"/>
      <c r="J49" s="127" t="s">
        <v>344</v>
      </c>
      <c r="K49" s="172" t="s">
        <v>144</v>
      </c>
    </row>
    <row r="50" spans="1:11" ht="25" x14ac:dyDescent="0.25">
      <c r="A50" s="366"/>
      <c r="B50" s="368"/>
      <c r="C50" s="89" t="s">
        <v>201</v>
      </c>
      <c r="D50" s="251" t="s">
        <v>33</v>
      </c>
      <c r="E50" s="89">
        <v>3</v>
      </c>
      <c r="F50" s="324" t="s">
        <v>405</v>
      </c>
      <c r="G50" s="18"/>
      <c r="H50" s="18"/>
      <c r="I50" s="18"/>
      <c r="J50" s="126" t="s">
        <v>334</v>
      </c>
      <c r="K50" s="172" t="s">
        <v>144</v>
      </c>
    </row>
    <row r="51" spans="1:11" ht="25" x14ac:dyDescent="0.25">
      <c r="A51" s="366"/>
      <c r="B51" s="368"/>
      <c r="C51" s="89" t="s">
        <v>202</v>
      </c>
      <c r="D51" s="251" t="s">
        <v>156</v>
      </c>
      <c r="E51" s="89">
        <v>2</v>
      </c>
      <c r="F51" s="324" t="s">
        <v>448</v>
      </c>
      <c r="G51" s="18"/>
      <c r="H51" s="18"/>
      <c r="I51" s="18"/>
      <c r="J51" s="127" t="s">
        <v>336</v>
      </c>
      <c r="K51" s="172" t="s">
        <v>143</v>
      </c>
    </row>
    <row r="52" spans="1:11" ht="13" thickBot="1" x14ac:dyDescent="0.3">
      <c r="A52" s="366"/>
      <c r="B52" s="368"/>
      <c r="C52" s="89" t="s">
        <v>196</v>
      </c>
      <c r="D52" s="251" t="s">
        <v>31</v>
      </c>
      <c r="E52" s="89">
        <v>2</v>
      </c>
      <c r="F52" s="324"/>
      <c r="G52" s="18"/>
      <c r="H52" s="18"/>
      <c r="I52" s="18"/>
      <c r="J52" s="127" t="s">
        <v>339</v>
      </c>
      <c r="K52" s="172" t="s">
        <v>144</v>
      </c>
    </row>
    <row r="53" spans="1:11" ht="37.5" x14ac:dyDescent="0.25">
      <c r="A53" s="366"/>
      <c r="B53" s="368"/>
      <c r="C53" s="154" t="s">
        <v>220</v>
      </c>
      <c r="D53" s="256" t="s">
        <v>132</v>
      </c>
      <c r="E53" s="155">
        <v>2</v>
      </c>
      <c r="F53" s="328" t="s">
        <v>397</v>
      </c>
      <c r="G53" s="140"/>
      <c r="H53" s="140"/>
      <c r="I53" s="140"/>
      <c r="J53" s="141" t="s">
        <v>345</v>
      </c>
      <c r="K53" s="157" t="s">
        <v>283</v>
      </c>
    </row>
    <row r="54" spans="1:11" x14ac:dyDescent="0.25">
      <c r="A54" s="366"/>
      <c r="B54" s="368"/>
      <c r="C54" s="83" t="s">
        <v>221</v>
      </c>
      <c r="D54" s="257" t="s">
        <v>133</v>
      </c>
      <c r="E54" s="47">
        <v>2</v>
      </c>
      <c r="F54" s="263"/>
      <c r="G54" s="153"/>
      <c r="H54" s="153"/>
      <c r="I54" s="47"/>
      <c r="J54" s="152"/>
      <c r="K54" s="158" t="s">
        <v>283</v>
      </c>
    </row>
    <row r="55" spans="1:11" ht="37.5" x14ac:dyDescent="0.25">
      <c r="A55" s="366"/>
      <c r="B55" s="368"/>
      <c r="C55" s="83" t="s">
        <v>222</v>
      </c>
      <c r="D55" s="199" t="s">
        <v>145</v>
      </c>
      <c r="E55" s="47">
        <v>2</v>
      </c>
      <c r="F55" s="263" t="s">
        <v>387</v>
      </c>
      <c r="G55" s="153"/>
      <c r="H55" s="153"/>
      <c r="I55" s="47"/>
      <c r="J55" s="152" t="s">
        <v>346</v>
      </c>
      <c r="K55" s="158" t="s">
        <v>283</v>
      </c>
    </row>
    <row r="56" spans="1:11" x14ac:dyDescent="0.25">
      <c r="A56" s="366"/>
      <c r="B56" s="368"/>
      <c r="C56" s="83" t="s">
        <v>258</v>
      </c>
      <c r="D56" s="199" t="s">
        <v>97</v>
      </c>
      <c r="E56" s="47">
        <v>2</v>
      </c>
      <c r="F56" s="263"/>
      <c r="G56" s="153"/>
      <c r="H56" s="153"/>
      <c r="I56" s="47"/>
      <c r="J56" s="152"/>
      <c r="K56" s="158" t="s">
        <v>283</v>
      </c>
    </row>
    <row r="57" spans="1:11" ht="62.5" x14ac:dyDescent="0.25">
      <c r="A57" s="366"/>
      <c r="B57" s="368"/>
      <c r="C57" s="83" t="s">
        <v>230</v>
      </c>
      <c r="D57" s="257" t="s">
        <v>134</v>
      </c>
      <c r="E57" s="47">
        <v>2</v>
      </c>
      <c r="F57" s="263" t="s">
        <v>418</v>
      </c>
      <c r="G57" s="153"/>
      <c r="H57" s="153"/>
      <c r="I57" s="47"/>
      <c r="J57" s="152"/>
      <c r="K57" s="158" t="s">
        <v>283</v>
      </c>
    </row>
    <row r="58" spans="1:11" ht="52" x14ac:dyDescent="0.3">
      <c r="A58" s="366"/>
      <c r="B58" s="368"/>
      <c r="C58" s="83" t="s">
        <v>259</v>
      </c>
      <c r="D58" s="199" t="s">
        <v>80</v>
      </c>
      <c r="E58" s="47">
        <v>2</v>
      </c>
      <c r="F58" s="300" t="s">
        <v>464</v>
      </c>
      <c r="G58" s="153"/>
      <c r="H58" s="153"/>
      <c r="I58" s="47"/>
      <c r="J58" s="152"/>
      <c r="K58" s="158" t="s">
        <v>283</v>
      </c>
    </row>
    <row r="59" spans="1:11" ht="78" x14ac:dyDescent="0.25">
      <c r="A59" s="366"/>
      <c r="B59" s="368"/>
      <c r="C59" s="83" t="s">
        <v>264</v>
      </c>
      <c r="D59" s="257" t="s">
        <v>79</v>
      </c>
      <c r="E59" s="47">
        <v>2</v>
      </c>
      <c r="F59" s="301" t="s">
        <v>715</v>
      </c>
      <c r="G59" s="153"/>
      <c r="H59" s="153"/>
      <c r="I59" s="47"/>
      <c r="J59" s="152"/>
      <c r="K59" s="158" t="s">
        <v>283</v>
      </c>
    </row>
    <row r="60" spans="1:11" ht="48.5" customHeight="1" thickBot="1" x14ac:dyDescent="0.3">
      <c r="A60" s="366"/>
      <c r="B60" s="368"/>
      <c r="C60" s="159" t="s">
        <v>269</v>
      </c>
      <c r="D60" s="258" t="s">
        <v>76</v>
      </c>
      <c r="E60" s="161">
        <v>2</v>
      </c>
      <c r="F60" s="301" t="s">
        <v>458</v>
      </c>
      <c r="G60" s="161"/>
      <c r="H60" s="161"/>
      <c r="I60" s="161"/>
      <c r="J60" s="162"/>
      <c r="K60" s="163" t="s">
        <v>283</v>
      </c>
    </row>
    <row r="61" spans="1:11" ht="12.5" customHeight="1" x14ac:dyDescent="0.25">
      <c r="A61" s="371" t="s">
        <v>329</v>
      </c>
      <c r="B61" s="372">
        <f>SUM(E61:E67)+E68+E72</f>
        <v>19</v>
      </c>
      <c r="C61" s="164" t="s">
        <v>256</v>
      </c>
      <c r="D61" s="255" t="s">
        <v>40</v>
      </c>
      <c r="E61" s="164">
        <v>1</v>
      </c>
      <c r="F61" s="325"/>
      <c r="G61" s="135"/>
      <c r="H61" s="135"/>
      <c r="I61" s="135"/>
      <c r="J61" s="166"/>
      <c r="K61" s="182" t="s">
        <v>144</v>
      </c>
    </row>
    <row r="62" spans="1:11" ht="87.5" customHeight="1" x14ac:dyDescent="0.25">
      <c r="A62" s="366"/>
      <c r="B62" s="368"/>
      <c r="C62" s="89" t="s">
        <v>204</v>
      </c>
      <c r="D62" s="251" t="s">
        <v>36</v>
      </c>
      <c r="E62" s="89">
        <v>2</v>
      </c>
      <c r="F62" s="324" t="s">
        <v>403</v>
      </c>
      <c r="G62" s="54"/>
      <c r="H62" s="54"/>
      <c r="I62" s="54"/>
      <c r="J62" s="126" t="s">
        <v>334</v>
      </c>
      <c r="K62" s="172" t="s">
        <v>144</v>
      </c>
    </row>
    <row r="63" spans="1:11" ht="50" customHeight="1" x14ac:dyDescent="0.25">
      <c r="A63" s="366"/>
      <c r="B63" s="368"/>
      <c r="C63" s="89" t="s">
        <v>205</v>
      </c>
      <c r="D63" s="251" t="s">
        <v>38</v>
      </c>
      <c r="E63" s="89">
        <v>2</v>
      </c>
      <c r="F63" s="324" t="s">
        <v>446</v>
      </c>
      <c r="G63" s="54"/>
      <c r="H63" s="54"/>
      <c r="I63" s="54"/>
      <c r="J63" s="125" t="s">
        <v>357</v>
      </c>
      <c r="K63" s="172" t="s">
        <v>144</v>
      </c>
    </row>
    <row r="64" spans="1:11" ht="50" customHeight="1" x14ac:dyDescent="0.25">
      <c r="A64" s="366"/>
      <c r="B64" s="368"/>
      <c r="C64" s="89" t="s">
        <v>247</v>
      </c>
      <c r="D64" s="251" t="s">
        <v>37</v>
      </c>
      <c r="E64" s="89">
        <v>3</v>
      </c>
      <c r="F64" s="324" t="s">
        <v>406</v>
      </c>
      <c r="G64" s="54"/>
      <c r="H64" s="54"/>
      <c r="I64" s="54"/>
      <c r="J64" s="126" t="s">
        <v>334</v>
      </c>
      <c r="K64" s="172" t="s">
        <v>144</v>
      </c>
    </row>
    <row r="65" spans="1:11" ht="62.5" customHeight="1" x14ac:dyDescent="0.25">
      <c r="A65" s="366"/>
      <c r="B65" s="368"/>
      <c r="C65" s="89" t="s">
        <v>207</v>
      </c>
      <c r="D65" s="251" t="s">
        <v>104</v>
      </c>
      <c r="E65" s="89">
        <v>3</v>
      </c>
      <c r="F65" s="324" t="s">
        <v>409</v>
      </c>
      <c r="G65" s="54"/>
      <c r="H65" s="54"/>
      <c r="I65" s="54"/>
      <c r="J65" s="127" t="s">
        <v>338</v>
      </c>
      <c r="K65" s="172" t="s">
        <v>144</v>
      </c>
    </row>
    <row r="66" spans="1:11" ht="52" customHeight="1" x14ac:dyDescent="0.3">
      <c r="A66" s="366"/>
      <c r="B66" s="368"/>
      <c r="C66" s="89" t="s">
        <v>208</v>
      </c>
      <c r="D66" s="251" t="s">
        <v>46</v>
      </c>
      <c r="E66" s="89">
        <v>2</v>
      </c>
      <c r="F66" s="300" t="s">
        <v>453</v>
      </c>
      <c r="G66" s="54"/>
      <c r="H66" s="54"/>
      <c r="I66" s="54"/>
      <c r="J66" s="127"/>
      <c r="K66" s="172" t="s">
        <v>144</v>
      </c>
    </row>
    <row r="67" spans="1:11" ht="75" customHeight="1" thickBot="1" x14ac:dyDescent="0.3">
      <c r="A67" s="366"/>
      <c r="B67" s="368"/>
      <c r="C67" s="89" t="s">
        <v>209</v>
      </c>
      <c r="D67" s="251" t="s">
        <v>155</v>
      </c>
      <c r="E67" s="89">
        <v>2</v>
      </c>
      <c r="F67" s="324" t="s">
        <v>407</v>
      </c>
      <c r="G67" s="54"/>
      <c r="H67" s="54"/>
      <c r="I67" s="54"/>
      <c r="J67" s="127" t="s">
        <v>337</v>
      </c>
      <c r="K67" s="172" t="s">
        <v>144</v>
      </c>
    </row>
    <row r="68" spans="1:11" ht="37.5" customHeight="1" x14ac:dyDescent="0.25">
      <c r="A68" s="366"/>
      <c r="B68" s="368"/>
      <c r="C68" s="133" t="s">
        <v>228</v>
      </c>
      <c r="D68" s="259" t="s">
        <v>135</v>
      </c>
      <c r="E68" s="135">
        <v>2</v>
      </c>
      <c r="F68" s="263" t="s">
        <v>416</v>
      </c>
      <c r="G68" s="135"/>
      <c r="H68" s="135"/>
      <c r="I68" s="135"/>
      <c r="J68" s="130" t="s">
        <v>342</v>
      </c>
      <c r="K68" s="150" t="s">
        <v>283</v>
      </c>
    </row>
    <row r="69" spans="1:11" x14ac:dyDescent="0.25">
      <c r="A69" s="366"/>
      <c r="B69" s="368"/>
      <c r="C69" s="55" t="s">
        <v>229</v>
      </c>
      <c r="D69" s="260" t="s">
        <v>99</v>
      </c>
      <c r="E69" s="54">
        <v>2</v>
      </c>
      <c r="F69" s="263"/>
      <c r="G69" s="54"/>
      <c r="H69" s="54"/>
      <c r="I69" s="54"/>
      <c r="J69" s="129"/>
      <c r="K69" s="150" t="s">
        <v>283</v>
      </c>
    </row>
    <row r="70" spans="1:11" x14ac:dyDescent="0.25">
      <c r="A70" s="366"/>
      <c r="B70" s="368"/>
      <c r="C70" s="55" t="s">
        <v>260</v>
      </c>
      <c r="D70" s="260" t="s">
        <v>65</v>
      </c>
      <c r="E70" s="54">
        <v>2</v>
      </c>
      <c r="F70" s="263"/>
      <c r="G70" s="54"/>
      <c r="H70" s="54"/>
      <c r="I70" s="54"/>
      <c r="J70" s="129"/>
      <c r="K70" s="150" t="s">
        <v>283</v>
      </c>
    </row>
    <row r="71" spans="1:11" ht="39" x14ac:dyDescent="0.25">
      <c r="A71" s="366"/>
      <c r="B71" s="368"/>
      <c r="C71" s="55" t="s">
        <v>261</v>
      </c>
      <c r="D71" s="260" t="s">
        <v>95</v>
      </c>
      <c r="E71" s="54">
        <v>2</v>
      </c>
      <c r="F71" s="301" t="s">
        <v>456</v>
      </c>
      <c r="G71" s="54"/>
      <c r="H71" s="54"/>
      <c r="I71" s="54"/>
      <c r="J71" s="129"/>
      <c r="K71" s="150" t="s">
        <v>283</v>
      </c>
    </row>
    <row r="72" spans="1:11" ht="25" x14ac:dyDescent="0.25">
      <c r="A72" s="366"/>
      <c r="B72" s="368"/>
      <c r="C72" s="55" t="s">
        <v>262</v>
      </c>
      <c r="D72" s="260" t="s">
        <v>74</v>
      </c>
      <c r="E72" s="54">
        <v>2</v>
      </c>
      <c r="F72" s="263" t="s">
        <v>401</v>
      </c>
      <c r="G72" s="54"/>
      <c r="H72" s="54"/>
      <c r="I72" s="54"/>
      <c r="J72" s="129" t="s">
        <v>346</v>
      </c>
      <c r="K72" s="150" t="s">
        <v>283</v>
      </c>
    </row>
    <row r="73" spans="1:11" ht="25" x14ac:dyDescent="0.25">
      <c r="A73" s="366"/>
      <c r="B73" s="368"/>
      <c r="C73" s="55" t="s">
        <v>265</v>
      </c>
      <c r="D73" s="260" t="s">
        <v>150</v>
      </c>
      <c r="E73" s="54">
        <v>2</v>
      </c>
      <c r="F73" s="263" t="s">
        <v>450</v>
      </c>
      <c r="G73" s="54"/>
      <c r="H73" s="54"/>
      <c r="I73" s="54"/>
      <c r="J73" s="129"/>
      <c r="K73" s="150" t="s">
        <v>283</v>
      </c>
    </row>
    <row r="74" spans="1:11" ht="60.5" customHeight="1" x14ac:dyDescent="0.25">
      <c r="A74" s="366"/>
      <c r="B74" s="368"/>
      <c r="C74" s="55" t="s">
        <v>266</v>
      </c>
      <c r="D74" s="260" t="s">
        <v>151</v>
      </c>
      <c r="E74" s="54">
        <v>2</v>
      </c>
      <c r="F74" s="329" t="s">
        <v>459</v>
      </c>
      <c r="G74" s="54"/>
      <c r="H74" s="54"/>
      <c r="I74" s="54"/>
      <c r="J74" s="129"/>
      <c r="K74" s="150" t="s">
        <v>283</v>
      </c>
    </row>
    <row r="75" spans="1:11" ht="26" x14ac:dyDescent="0.25">
      <c r="A75" s="366"/>
      <c r="B75" s="368"/>
      <c r="C75" s="55" t="s">
        <v>270</v>
      </c>
      <c r="D75" s="260" t="s">
        <v>163</v>
      </c>
      <c r="E75" s="54">
        <v>2</v>
      </c>
      <c r="F75" s="301" t="s">
        <v>457</v>
      </c>
      <c r="G75" s="54"/>
      <c r="H75" s="54"/>
      <c r="I75" s="54"/>
      <c r="J75" s="129"/>
      <c r="K75" s="150" t="s">
        <v>283</v>
      </c>
    </row>
    <row r="76" spans="1:11" ht="150.5" thickBot="1" x14ac:dyDescent="0.3">
      <c r="A76" s="366"/>
      <c r="B76" s="368"/>
      <c r="C76" s="142" t="s">
        <v>271</v>
      </c>
      <c r="D76" s="261" t="s">
        <v>96</v>
      </c>
      <c r="E76" s="144">
        <v>2</v>
      </c>
      <c r="F76" s="322" t="s">
        <v>463</v>
      </c>
      <c r="G76" s="144"/>
      <c r="H76" s="144"/>
      <c r="I76" s="144"/>
      <c r="J76" s="146"/>
      <c r="K76" s="151" t="s">
        <v>283</v>
      </c>
    </row>
    <row r="77" spans="1:11" x14ac:dyDescent="0.25">
      <c r="A77" s="365" t="s">
        <v>330</v>
      </c>
      <c r="B77" s="367">
        <f>SUM(E77:E81)+E82+E83</f>
        <v>15</v>
      </c>
      <c r="C77" s="167" t="s">
        <v>210</v>
      </c>
      <c r="D77" s="250" t="s">
        <v>45</v>
      </c>
      <c r="E77" s="167">
        <v>2</v>
      </c>
      <c r="F77" s="322"/>
      <c r="G77" s="137"/>
      <c r="H77" s="137"/>
      <c r="I77" s="137"/>
      <c r="J77" s="183" t="s">
        <v>334</v>
      </c>
      <c r="K77" s="179" t="s">
        <v>144</v>
      </c>
    </row>
    <row r="78" spans="1:11" x14ac:dyDescent="0.25">
      <c r="A78" s="366"/>
      <c r="B78" s="368"/>
      <c r="C78" s="89" t="s">
        <v>211</v>
      </c>
      <c r="D78" s="251" t="s">
        <v>47</v>
      </c>
      <c r="E78" s="89">
        <v>1</v>
      </c>
      <c r="F78" s="246"/>
      <c r="G78" s="18"/>
      <c r="H78" s="18"/>
      <c r="I78" s="18"/>
      <c r="J78" s="127"/>
      <c r="K78" s="172" t="s">
        <v>144</v>
      </c>
    </row>
    <row r="79" spans="1:11" ht="50" x14ac:dyDescent="0.25">
      <c r="A79" s="366"/>
      <c r="B79" s="368"/>
      <c r="C79" s="89" t="s">
        <v>212</v>
      </c>
      <c r="D79" s="251" t="s">
        <v>44</v>
      </c>
      <c r="E79" s="89">
        <v>2</v>
      </c>
      <c r="F79" s="246" t="s">
        <v>406</v>
      </c>
      <c r="G79" s="18"/>
      <c r="H79" s="18"/>
      <c r="I79" s="18"/>
      <c r="J79" s="125" t="s">
        <v>356</v>
      </c>
      <c r="K79" s="172" t="s">
        <v>144</v>
      </c>
    </row>
    <row r="80" spans="1:11" x14ac:dyDescent="0.25">
      <c r="A80" s="366"/>
      <c r="B80" s="368"/>
      <c r="C80" s="89" t="s">
        <v>257</v>
      </c>
      <c r="D80" s="251" t="s">
        <v>162</v>
      </c>
      <c r="E80" s="89">
        <v>4</v>
      </c>
      <c r="F80" s="246"/>
      <c r="G80" s="18"/>
      <c r="H80" s="18"/>
      <c r="I80" s="18"/>
      <c r="J80" s="127"/>
      <c r="K80" s="171" t="s">
        <v>142</v>
      </c>
    </row>
    <row r="81" spans="1:11" ht="50" x14ac:dyDescent="0.25">
      <c r="A81" s="366"/>
      <c r="B81" s="368"/>
      <c r="C81" s="89" t="s">
        <v>263</v>
      </c>
      <c r="D81" s="251" t="s">
        <v>130</v>
      </c>
      <c r="E81" s="89">
        <v>2</v>
      </c>
      <c r="F81" s="246" t="s">
        <v>400</v>
      </c>
      <c r="G81" s="18"/>
      <c r="H81" s="18"/>
      <c r="I81" s="18"/>
      <c r="J81" s="127" t="s">
        <v>342</v>
      </c>
      <c r="K81" s="172" t="s">
        <v>144</v>
      </c>
    </row>
    <row r="82" spans="1:11" ht="37.5" x14ac:dyDescent="0.25">
      <c r="A82" s="366"/>
      <c r="B82" s="368"/>
      <c r="C82" s="133" t="s">
        <v>236</v>
      </c>
      <c r="D82" s="259" t="s">
        <v>136</v>
      </c>
      <c r="E82" s="135">
        <v>2</v>
      </c>
      <c r="F82" s="325" t="s">
        <v>414</v>
      </c>
      <c r="J82" s="128" t="s">
        <v>340</v>
      </c>
      <c r="K82" s="120" t="s">
        <v>283</v>
      </c>
    </row>
    <row r="83" spans="1:11" ht="75" x14ac:dyDescent="0.25">
      <c r="A83" s="366"/>
      <c r="B83" s="368"/>
      <c r="C83" s="55" t="s">
        <v>237</v>
      </c>
      <c r="D83" s="260" t="s">
        <v>137</v>
      </c>
      <c r="E83" s="54">
        <v>2</v>
      </c>
      <c r="F83" s="324" t="s">
        <v>413</v>
      </c>
      <c r="J83" s="128" t="s">
        <v>339</v>
      </c>
      <c r="K83" s="120" t="s">
        <v>283</v>
      </c>
    </row>
    <row r="84" spans="1:11" ht="75" x14ac:dyDescent="0.25">
      <c r="A84" s="366"/>
      <c r="B84" s="368"/>
      <c r="C84" s="55" t="s">
        <v>238</v>
      </c>
      <c r="D84" s="260" t="s">
        <v>148</v>
      </c>
      <c r="E84" s="54">
        <v>2</v>
      </c>
      <c r="F84" s="324" t="s">
        <v>412</v>
      </c>
      <c r="J84" s="128"/>
      <c r="K84" s="120" t="s">
        <v>283</v>
      </c>
    </row>
    <row r="85" spans="1:11" x14ac:dyDescent="0.25">
      <c r="A85" s="366"/>
      <c r="B85" s="368"/>
      <c r="C85" s="55" t="s">
        <v>239</v>
      </c>
      <c r="D85" s="260" t="s">
        <v>149</v>
      </c>
      <c r="E85" s="54">
        <v>2</v>
      </c>
      <c r="F85" s="324"/>
      <c r="J85" s="128"/>
      <c r="K85" s="120" t="s">
        <v>283</v>
      </c>
    </row>
    <row r="86" spans="1:11" ht="37.5" x14ac:dyDescent="0.25">
      <c r="A86" s="366"/>
      <c r="B86" s="368"/>
      <c r="C86" s="55" t="s">
        <v>240</v>
      </c>
      <c r="D86" s="260" t="s">
        <v>69</v>
      </c>
      <c r="E86" s="54">
        <v>2</v>
      </c>
      <c r="F86" s="324" t="s">
        <v>410</v>
      </c>
      <c r="J86" s="128"/>
      <c r="K86" s="120" t="s">
        <v>283</v>
      </c>
    </row>
    <row r="87" spans="1:11" x14ac:dyDescent="0.25">
      <c r="A87" s="366"/>
      <c r="B87" s="368"/>
      <c r="C87" s="55" t="s">
        <v>241</v>
      </c>
      <c r="D87" s="260" t="s">
        <v>100</v>
      </c>
      <c r="E87" s="54">
        <v>2</v>
      </c>
      <c r="F87" s="324"/>
      <c r="J87" s="128"/>
      <c r="K87" s="120" t="s">
        <v>283</v>
      </c>
    </row>
    <row r="88" spans="1:11" x14ac:dyDescent="0.25">
      <c r="A88" s="366"/>
      <c r="B88" s="368"/>
      <c r="C88" s="55" t="s">
        <v>274</v>
      </c>
      <c r="D88" s="260" t="s">
        <v>73</v>
      </c>
      <c r="E88" s="54">
        <v>2</v>
      </c>
      <c r="F88" s="324"/>
      <c r="J88" s="128"/>
      <c r="K88" s="120" t="s">
        <v>283</v>
      </c>
    </row>
    <row r="89" spans="1:11" x14ac:dyDescent="0.25">
      <c r="A89" s="366"/>
      <c r="B89" s="368"/>
      <c r="C89" s="55" t="s">
        <v>267</v>
      </c>
      <c r="D89" s="260" t="s">
        <v>78</v>
      </c>
      <c r="E89" s="54">
        <v>2</v>
      </c>
      <c r="F89" s="324"/>
      <c r="J89" s="128"/>
      <c r="K89" s="120" t="s">
        <v>283</v>
      </c>
    </row>
    <row r="90" spans="1:11" ht="50" x14ac:dyDescent="0.25">
      <c r="A90" s="366"/>
      <c r="B90" s="368"/>
      <c r="C90" s="55" t="s">
        <v>268</v>
      </c>
      <c r="D90" s="260" t="s">
        <v>66</v>
      </c>
      <c r="E90" s="54">
        <v>2</v>
      </c>
      <c r="F90" s="324" t="s">
        <v>449</v>
      </c>
      <c r="J90" s="128"/>
      <c r="K90" s="120" t="s">
        <v>283</v>
      </c>
    </row>
    <row r="91" spans="1:11" x14ac:dyDescent="0.25">
      <c r="A91" s="366"/>
      <c r="B91" s="368"/>
      <c r="C91" s="55" t="s">
        <v>272</v>
      </c>
      <c r="D91" s="262" t="s">
        <v>77</v>
      </c>
      <c r="E91" s="54">
        <v>2</v>
      </c>
      <c r="F91" s="324"/>
      <c r="J91" s="128"/>
      <c r="K91" s="120" t="s">
        <v>283</v>
      </c>
    </row>
    <row r="92" spans="1:11" ht="50" x14ac:dyDescent="0.25">
      <c r="A92" s="366"/>
      <c r="B92" s="368"/>
      <c r="C92" s="55" t="s">
        <v>273</v>
      </c>
      <c r="D92" s="198" t="s">
        <v>108</v>
      </c>
      <c r="E92" s="54">
        <v>2</v>
      </c>
      <c r="F92" s="324" t="s">
        <v>447</v>
      </c>
      <c r="J92" s="128"/>
      <c r="K92" s="120" t="s">
        <v>283</v>
      </c>
    </row>
    <row r="93" spans="1:11" x14ac:dyDescent="0.25">
      <c r="A93" s="366"/>
      <c r="B93" s="368"/>
      <c r="C93" s="55" t="s">
        <v>275</v>
      </c>
      <c r="D93" s="262" t="s">
        <v>160</v>
      </c>
      <c r="E93" s="54">
        <v>2</v>
      </c>
      <c r="F93" s="324"/>
      <c r="J93" s="128"/>
      <c r="K93" s="120" t="s">
        <v>283</v>
      </c>
    </row>
    <row r="94" spans="1:11" x14ac:dyDescent="0.25">
      <c r="A94" s="366"/>
      <c r="B94" s="368"/>
      <c r="C94" s="89" t="s">
        <v>293</v>
      </c>
      <c r="D94" s="260" t="s">
        <v>161</v>
      </c>
      <c r="E94" s="54">
        <v>4</v>
      </c>
      <c r="F94" s="324"/>
      <c r="J94" s="128"/>
      <c r="K94" s="120" t="s">
        <v>283</v>
      </c>
    </row>
    <row r="95" spans="1:11" ht="13" thickBot="1" x14ac:dyDescent="0.3">
      <c r="A95" s="366"/>
      <c r="B95" s="368"/>
      <c r="C95" s="89" t="s">
        <v>298</v>
      </c>
      <c r="D95" s="260" t="s">
        <v>146</v>
      </c>
      <c r="E95" s="54">
        <v>4</v>
      </c>
      <c r="F95" s="324"/>
      <c r="J95" s="128"/>
      <c r="K95" s="120" t="s">
        <v>283</v>
      </c>
    </row>
    <row r="96" spans="1:11" ht="75" x14ac:dyDescent="0.25">
      <c r="A96" s="365" t="s">
        <v>331</v>
      </c>
      <c r="B96" s="367">
        <f>SUM(E96:E102)</f>
        <v>15</v>
      </c>
      <c r="C96" s="167" t="s">
        <v>213</v>
      </c>
      <c r="D96" s="250" t="s">
        <v>127</v>
      </c>
      <c r="E96" s="138">
        <v>2</v>
      </c>
      <c r="F96" s="247" t="s">
        <v>451</v>
      </c>
      <c r="G96" s="167"/>
      <c r="H96" s="137"/>
      <c r="I96" s="137"/>
      <c r="J96" s="178" t="s">
        <v>336</v>
      </c>
      <c r="K96" s="179" t="s">
        <v>144</v>
      </c>
    </row>
    <row r="97" spans="1:16" ht="37.5" x14ac:dyDescent="0.25">
      <c r="A97" s="366"/>
      <c r="B97" s="368"/>
      <c r="C97" s="89" t="s">
        <v>214</v>
      </c>
      <c r="D97" s="251" t="s">
        <v>50</v>
      </c>
      <c r="E97" s="54">
        <v>3</v>
      </c>
      <c r="F97" s="246" t="s">
        <v>411</v>
      </c>
      <c r="G97" s="89"/>
      <c r="H97" s="18"/>
      <c r="I97" s="18"/>
      <c r="J97" s="125" t="s">
        <v>356</v>
      </c>
      <c r="K97" s="172" t="s">
        <v>144</v>
      </c>
    </row>
    <row r="98" spans="1:16" ht="52" x14ac:dyDescent="0.25">
      <c r="A98" s="366"/>
      <c r="B98" s="368"/>
      <c r="C98" s="89" t="s">
        <v>215</v>
      </c>
      <c r="D98" s="251" t="s">
        <v>126</v>
      </c>
      <c r="E98" s="54">
        <v>2</v>
      </c>
      <c r="F98" s="301" t="s">
        <v>455</v>
      </c>
      <c r="G98" s="89"/>
      <c r="H98" s="18"/>
      <c r="I98" s="18"/>
      <c r="J98" s="127" t="s">
        <v>340</v>
      </c>
      <c r="K98" s="172" t="s">
        <v>144</v>
      </c>
    </row>
    <row r="99" spans="1:16" x14ac:dyDescent="0.25">
      <c r="A99" s="366"/>
      <c r="B99" s="368"/>
      <c r="C99" s="89" t="s">
        <v>216</v>
      </c>
      <c r="D99" s="251" t="s">
        <v>51</v>
      </c>
      <c r="E99" s="54">
        <v>1</v>
      </c>
      <c r="F99" s="246"/>
      <c r="G99" s="89"/>
      <c r="H99" s="18"/>
      <c r="I99" s="18"/>
      <c r="J99" s="127"/>
      <c r="K99" s="172" t="s">
        <v>144</v>
      </c>
    </row>
    <row r="100" spans="1:16" ht="25" x14ac:dyDescent="0.25">
      <c r="A100" s="366"/>
      <c r="B100" s="368"/>
      <c r="C100" s="89" t="s">
        <v>217</v>
      </c>
      <c r="D100" s="251" t="s">
        <v>39</v>
      </c>
      <c r="E100" s="54">
        <v>1</v>
      </c>
      <c r="F100" s="246" t="s">
        <v>716</v>
      </c>
      <c r="G100" s="89"/>
      <c r="H100" s="18"/>
      <c r="I100" s="18"/>
      <c r="J100" s="127"/>
      <c r="K100" s="172" t="s">
        <v>144</v>
      </c>
    </row>
    <row r="101" spans="1:16" ht="12.5" customHeight="1" x14ac:dyDescent="0.25">
      <c r="A101" s="366"/>
      <c r="B101" s="368"/>
      <c r="C101" s="89" t="s">
        <v>218</v>
      </c>
      <c r="D101" s="251" t="s">
        <v>128</v>
      </c>
      <c r="E101" s="54">
        <v>2</v>
      </c>
      <c r="F101" s="246"/>
      <c r="G101" s="89"/>
      <c r="H101" s="18"/>
      <c r="I101" s="18"/>
      <c r="J101" s="127"/>
      <c r="K101" s="172" t="s">
        <v>144</v>
      </c>
    </row>
    <row r="102" spans="1:16" ht="13" thickBot="1" x14ac:dyDescent="0.3">
      <c r="A102" s="369"/>
      <c r="B102" s="370"/>
      <c r="C102" s="173" t="s">
        <v>219</v>
      </c>
      <c r="D102" s="253" t="s">
        <v>129</v>
      </c>
      <c r="E102" s="144">
        <v>4</v>
      </c>
      <c r="F102" s="248"/>
      <c r="G102" s="173"/>
      <c r="H102" s="181"/>
      <c r="I102" s="181"/>
      <c r="J102" s="175"/>
      <c r="K102" s="176" t="s">
        <v>144</v>
      </c>
    </row>
    <row r="103" spans="1:16" x14ac:dyDescent="0.25">
      <c r="B103" s="30"/>
      <c r="J103" s="128"/>
    </row>
    <row r="104" spans="1:16" ht="13" x14ac:dyDescent="0.3">
      <c r="A104" s="16"/>
      <c r="B104" s="10"/>
      <c r="C104" s="121" t="s">
        <v>332</v>
      </c>
      <c r="D104" s="16"/>
      <c r="E104" s="192">
        <f>SUM(E9:E52)+SUM(E61:E67)+SUM(E77:E81)+SUM(E96:E102)+E53+E55+E68+E72+E82+E83</f>
        <v>144</v>
      </c>
      <c r="F104" s="16"/>
      <c r="G104" s="16"/>
      <c r="H104" s="16"/>
      <c r="I104" s="16"/>
      <c r="J104" s="152"/>
      <c r="K104" s="16"/>
      <c r="L104" s="16"/>
      <c r="M104" s="16"/>
      <c r="N104" s="16"/>
      <c r="O104" s="16"/>
      <c r="P104" s="16"/>
    </row>
    <row r="105" spans="1:16" x14ac:dyDescent="0.25">
      <c r="A105" s="16"/>
      <c r="B105" s="193"/>
      <c r="C105" s="121" t="s">
        <v>67</v>
      </c>
      <c r="D105" s="16"/>
      <c r="E105" s="16">
        <f>SUM(E96:E102)+SUM(E77:E81)+SUM(E61:E67)+SUM(E46:E52)+SUM(E36:E45)+SUM(E9:E35)</f>
        <v>132</v>
      </c>
      <c r="F105" s="16"/>
      <c r="G105" s="16"/>
      <c r="H105" s="16"/>
      <c r="I105" s="16"/>
      <c r="J105" s="152"/>
      <c r="K105" s="16"/>
      <c r="L105" s="16"/>
      <c r="M105" s="16"/>
      <c r="N105" s="16"/>
      <c r="O105" s="16"/>
      <c r="P105" s="16"/>
    </row>
    <row r="106" spans="1:16" x14ac:dyDescent="0.25">
      <c r="A106" s="16"/>
      <c r="B106" s="193"/>
      <c r="C106" s="121" t="s">
        <v>68</v>
      </c>
      <c r="D106" s="16"/>
      <c r="E106" s="194">
        <f>E82+E83+E68+E72+E53+E55</f>
        <v>12</v>
      </c>
      <c r="F106" s="16"/>
      <c r="G106" s="16"/>
      <c r="H106" s="16"/>
      <c r="I106" s="16"/>
      <c r="J106" s="152"/>
      <c r="K106" s="16"/>
      <c r="L106" s="16"/>
      <c r="M106" s="16"/>
      <c r="N106" s="16"/>
      <c r="O106" s="16"/>
      <c r="P106" s="16"/>
    </row>
    <row r="107" spans="1:16" x14ac:dyDescent="0.25">
      <c r="A107" s="16"/>
      <c r="B107" s="193"/>
      <c r="C107" s="16"/>
      <c r="D107" s="16"/>
      <c r="E107" s="16"/>
      <c r="F107" s="16"/>
      <c r="G107" s="16"/>
      <c r="H107" s="16"/>
      <c r="I107" s="16"/>
      <c r="J107" s="152"/>
      <c r="K107" s="16"/>
      <c r="L107" s="16"/>
      <c r="M107" s="16"/>
      <c r="N107" s="16"/>
      <c r="O107" s="16"/>
      <c r="P107" s="16"/>
    </row>
    <row r="109" spans="1:16" x14ac:dyDescent="0.25">
      <c r="B109" s="30" t="s">
        <v>367</v>
      </c>
    </row>
    <row r="110" spans="1:16" x14ac:dyDescent="0.25">
      <c r="B110" s="30" t="s">
        <v>366</v>
      </c>
    </row>
  </sheetData>
  <autoFilter ref="A8:K102">
    <filterColumn colId="0" showButton="0"/>
  </autoFilter>
  <mergeCells count="29">
    <mergeCell ref="A96:A102"/>
    <mergeCell ref="B96:B102"/>
    <mergeCell ref="A46:A60"/>
    <mergeCell ref="B46:B60"/>
    <mergeCell ref="A61:A76"/>
    <mergeCell ref="B61:B76"/>
    <mergeCell ref="A77:A95"/>
    <mergeCell ref="B77:B95"/>
    <mergeCell ref="A18:A26"/>
    <mergeCell ref="B18:B26"/>
    <mergeCell ref="A27:A35"/>
    <mergeCell ref="B27:B35"/>
    <mergeCell ref="A36:A45"/>
    <mergeCell ref="B36:B45"/>
    <mergeCell ref="A9:A17"/>
    <mergeCell ref="B9:B17"/>
    <mergeCell ref="B1:K1"/>
    <mergeCell ref="B2:K2"/>
    <mergeCell ref="B3:K3"/>
    <mergeCell ref="B4:K4"/>
    <mergeCell ref="A6:B7"/>
    <mergeCell ref="C6:C7"/>
    <mergeCell ref="D6:D7"/>
    <mergeCell ref="E6:E7"/>
    <mergeCell ref="F6:H6"/>
    <mergeCell ref="I6:I7"/>
    <mergeCell ref="J6:J7"/>
    <mergeCell ref="K6:K7"/>
    <mergeCell ref="A8:B8"/>
  </mergeCells>
  <pageMargins left="0.70866141732283472" right="0.70866141732283472" top="0.74803149606299213" bottom="0.74803149606299213" header="0.31496062992125984" footer="0.31496062992125984"/>
  <pageSetup paperSize="5"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1"/>
  <sheetViews>
    <sheetView topLeftCell="A47" zoomScale="99" zoomScaleNormal="99" workbookViewId="0">
      <selection activeCell="O27" sqref="O27:O28"/>
    </sheetView>
  </sheetViews>
  <sheetFormatPr defaultRowHeight="12.5" x14ac:dyDescent="0.25"/>
  <cols>
    <col min="1" max="1" width="3.6328125" bestFit="1" customWidth="1"/>
    <col min="2" max="2" width="4.90625" customWidth="1"/>
    <col min="3" max="3" width="32.81640625" bestFit="1" customWidth="1"/>
    <col min="4" max="4" width="10.08984375" customWidth="1"/>
    <col min="5" max="5" width="25.453125" customWidth="1"/>
    <col min="6" max="6" width="5.7265625" customWidth="1"/>
    <col min="7" max="7" width="6.6328125" customWidth="1"/>
    <col min="8" max="8" width="6" bestFit="1" customWidth="1"/>
    <col min="9" max="12" width="7.1796875" customWidth="1"/>
    <col min="13" max="13" width="8.7265625" customWidth="1"/>
    <col min="14" max="14" width="5.36328125" customWidth="1"/>
    <col min="15" max="18" width="7.1796875" customWidth="1"/>
  </cols>
  <sheetData>
    <row r="1" spans="1:19" ht="15.5" x14ac:dyDescent="0.35">
      <c r="B1" s="200" t="s">
        <v>368</v>
      </c>
      <c r="C1" s="200"/>
      <c r="D1" s="200"/>
      <c r="E1" s="200"/>
      <c r="F1" s="200"/>
      <c r="G1" s="200"/>
      <c r="H1" s="200"/>
      <c r="I1" s="200"/>
      <c r="J1" s="200"/>
      <c r="K1" s="200"/>
      <c r="L1" s="200"/>
      <c r="M1" s="200"/>
      <c r="N1" s="200"/>
      <c r="O1" s="200"/>
      <c r="P1" s="200"/>
      <c r="Q1" s="200"/>
      <c r="R1" s="200"/>
    </row>
    <row r="2" spans="1:19" ht="15.5" x14ac:dyDescent="0.35">
      <c r="B2" s="200" t="s">
        <v>369</v>
      </c>
      <c r="C2" s="200"/>
      <c r="D2" s="200"/>
      <c r="E2" s="200"/>
      <c r="F2" s="200"/>
      <c r="G2" s="200"/>
      <c r="H2" s="200"/>
      <c r="I2" s="200"/>
      <c r="J2" s="200"/>
      <c r="K2" s="200"/>
      <c r="L2" s="200"/>
      <c r="M2" s="200"/>
      <c r="N2" s="200"/>
      <c r="O2" s="200"/>
      <c r="P2" s="200"/>
      <c r="Q2" s="200"/>
      <c r="R2" s="200"/>
    </row>
    <row r="3" spans="1:19" ht="15.5" customHeight="1" x14ac:dyDescent="0.35">
      <c r="B3" s="200" t="s">
        <v>370</v>
      </c>
      <c r="C3" s="200"/>
      <c r="D3" s="200"/>
      <c r="E3" s="200"/>
      <c r="F3" s="200"/>
      <c r="G3" s="200"/>
      <c r="H3" s="200"/>
      <c r="I3" s="200"/>
      <c r="J3" s="200"/>
      <c r="K3" s="200"/>
      <c r="L3" s="200"/>
      <c r="M3" s="200"/>
      <c r="N3" s="200"/>
      <c r="O3" s="200"/>
      <c r="P3" s="200"/>
      <c r="Q3" s="200"/>
      <c r="R3" s="200"/>
    </row>
    <row r="4" spans="1:19" x14ac:dyDescent="0.25">
      <c r="B4" s="30" t="s">
        <v>367</v>
      </c>
      <c r="C4" s="30"/>
      <c r="D4" s="30"/>
      <c r="E4" s="30"/>
      <c r="F4" s="30"/>
      <c r="G4" s="30"/>
      <c r="H4" s="30"/>
      <c r="I4" s="30"/>
      <c r="J4" s="30"/>
      <c r="K4" s="30"/>
      <c r="L4" s="30"/>
      <c r="M4" s="30"/>
      <c r="N4" s="30"/>
      <c r="O4" s="30"/>
      <c r="P4" s="30"/>
      <c r="Q4" s="30"/>
      <c r="R4" s="30"/>
    </row>
    <row r="5" spans="1:19" ht="14" customHeight="1" x14ac:dyDescent="0.25">
      <c r="B5" s="30" t="s">
        <v>366</v>
      </c>
      <c r="C5" s="30"/>
      <c r="D5" s="30"/>
      <c r="E5" s="30"/>
      <c r="F5" s="30"/>
      <c r="G5" s="30"/>
      <c r="H5" s="30"/>
      <c r="I5" s="30"/>
      <c r="J5" s="30"/>
      <c r="K5" s="30"/>
      <c r="L5" s="30"/>
      <c r="M5" s="30"/>
      <c r="N5" s="30"/>
      <c r="O5" s="30"/>
      <c r="P5" s="30"/>
      <c r="Q5" s="30"/>
      <c r="R5" s="30"/>
    </row>
    <row r="6" spans="1:19" ht="16" thickBot="1" x14ac:dyDescent="0.4">
      <c r="B6" s="116"/>
      <c r="C6" s="116"/>
      <c r="D6" s="116"/>
      <c r="E6" s="116"/>
      <c r="F6" s="116"/>
      <c r="G6" s="116"/>
      <c r="H6" s="116"/>
      <c r="J6" s="282"/>
      <c r="K6" s="116"/>
      <c r="L6" s="116"/>
      <c r="M6" s="116"/>
      <c r="N6" s="116"/>
      <c r="O6" s="116"/>
      <c r="P6" s="116"/>
      <c r="Q6" s="116"/>
      <c r="R6" s="116"/>
    </row>
    <row r="7" spans="1:19" ht="25" customHeight="1" thickBot="1" x14ac:dyDescent="0.3">
      <c r="A7" s="16"/>
      <c r="B7" s="207" t="s">
        <v>361</v>
      </c>
      <c r="C7" s="208" t="s">
        <v>362</v>
      </c>
      <c r="D7" s="208" t="s">
        <v>363</v>
      </c>
      <c r="E7" s="208" t="s">
        <v>364</v>
      </c>
      <c r="F7" s="208" t="s">
        <v>365</v>
      </c>
      <c r="G7" s="208" t="s">
        <v>116</v>
      </c>
      <c r="H7" s="209" t="s">
        <v>377</v>
      </c>
      <c r="I7" s="402" t="s">
        <v>431</v>
      </c>
      <c r="J7" s="403"/>
      <c r="K7" s="397" t="s">
        <v>434</v>
      </c>
      <c r="L7" s="398"/>
      <c r="M7" s="398"/>
      <c r="N7" s="399"/>
      <c r="O7" s="397" t="s">
        <v>435</v>
      </c>
      <c r="P7" s="399"/>
      <c r="Q7" s="283" t="s">
        <v>365</v>
      </c>
      <c r="R7" s="47"/>
    </row>
    <row r="8" spans="1:19" ht="13" thickBot="1" x14ac:dyDescent="0.3">
      <c r="A8" s="16"/>
      <c r="B8" s="210" t="s">
        <v>320</v>
      </c>
      <c r="C8" s="211" t="s">
        <v>321</v>
      </c>
      <c r="D8" s="211" t="s">
        <v>322</v>
      </c>
      <c r="E8" s="284" t="s">
        <v>323</v>
      </c>
      <c r="F8" s="284" t="s">
        <v>371</v>
      </c>
      <c r="G8" s="284" t="s">
        <v>372</v>
      </c>
      <c r="H8" s="212" t="s">
        <v>374</v>
      </c>
      <c r="I8" s="285" t="s">
        <v>375</v>
      </c>
      <c r="J8" s="286" t="s">
        <v>376</v>
      </c>
      <c r="K8" s="287" t="s">
        <v>427</v>
      </c>
      <c r="L8" s="287" t="s">
        <v>429</v>
      </c>
      <c r="M8" s="287" t="s">
        <v>432</v>
      </c>
      <c r="N8" s="288" t="s">
        <v>433</v>
      </c>
      <c r="O8" s="289" t="s">
        <v>436</v>
      </c>
      <c r="P8" s="288" t="s">
        <v>429</v>
      </c>
      <c r="Q8" s="290" t="s">
        <v>375</v>
      </c>
      <c r="R8" s="264"/>
    </row>
    <row r="9" spans="1:19" x14ac:dyDescent="0.25">
      <c r="A9" s="16"/>
      <c r="B9" s="237">
        <v>1</v>
      </c>
      <c r="C9" s="230" t="s">
        <v>334</v>
      </c>
      <c r="D9" s="227" t="s">
        <v>201</v>
      </c>
      <c r="E9" s="157" t="s">
        <v>33</v>
      </c>
      <c r="F9" s="227">
        <v>3</v>
      </c>
      <c r="G9" s="217">
        <v>5</v>
      </c>
      <c r="H9" s="216">
        <v>4</v>
      </c>
      <c r="I9" s="205">
        <f>H9*F9</f>
        <v>12</v>
      </c>
      <c r="J9" s="400">
        <f>AVERAGE(I9:I12)</f>
        <v>10</v>
      </c>
      <c r="K9" s="400"/>
      <c r="L9" s="400"/>
      <c r="M9" s="400"/>
      <c r="N9" s="400"/>
      <c r="O9" s="400">
        <v>8</v>
      </c>
      <c r="P9" s="400"/>
      <c r="Q9" s="400">
        <f>SUM(J9:P12)</f>
        <v>18</v>
      </c>
      <c r="R9" s="195"/>
      <c r="S9" s="204" t="s">
        <v>334</v>
      </c>
    </row>
    <row r="10" spans="1:19" x14ac:dyDescent="0.25">
      <c r="A10" s="16"/>
      <c r="B10" s="238"/>
      <c r="C10" s="231"/>
      <c r="D10" s="223" t="s">
        <v>204</v>
      </c>
      <c r="E10" s="158" t="s">
        <v>36</v>
      </c>
      <c r="F10" s="223">
        <v>2</v>
      </c>
      <c r="G10" s="218">
        <v>5</v>
      </c>
      <c r="H10" s="205">
        <v>4</v>
      </c>
      <c r="I10" s="205">
        <f t="shared" ref="I10:I65" si="0">H10*F10</f>
        <v>8</v>
      </c>
      <c r="J10" s="400"/>
      <c r="K10" s="400"/>
      <c r="L10" s="400"/>
      <c r="M10" s="400"/>
      <c r="N10" s="400"/>
      <c r="O10" s="400"/>
      <c r="P10" s="400"/>
      <c r="Q10" s="400"/>
      <c r="R10" s="195"/>
      <c r="S10" s="204" t="s">
        <v>334</v>
      </c>
    </row>
    <row r="11" spans="1:19" ht="13.5" customHeight="1" x14ac:dyDescent="0.25">
      <c r="A11" s="16"/>
      <c r="B11" s="238"/>
      <c r="C11" s="231"/>
      <c r="D11" s="223" t="s">
        <v>247</v>
      </c>
      <c r="E11" s="158" t="s">
        <v>37</v>
      </c>
      <c r="F11" s="223">
        <v>3</v>
      </c>
      <c r="G11" s="218">
        <v>6</v>
      </c>
      <c r="H11" s="205">
        <v>4</v>
      </c>
      <c r="I11" s="205">
        <f t="shared" si="0"/>
        <v>12</v>
      </c>
      <c r="J11" s="400"/>
      <c r="K11" s="400"/>
      <c r="L11" s="400"/>
      <c r="M11" s="400"/>
      <c r="N11" s="400"/>
      <c r="O11" s="400"/>
      <c r="P11" s="400"/>
      <c r="Q11" s="400"/>
      <c r="R11" s="195"/>
      <c r="S11" s="204" t="s">
        <v>334</v>
      </c>
    </row>
    <row r="12" spans="1:19" ht="13" thickBot="1" x14ac:dyDescent="0.3">
      <c r="A12" s="16"/>
      <c r="B12" s="239"/>
      <c r="C12" s="232"/>
      <c r="D12" s="226" t="s">
        <v>210</v>
      </c>
      <c r="E12" s="163" t="s">
        <v>45</v>
      </c>
      <c r="F12" s="226">
        <v>2</v>
      </c>
      <c r="G12" s="219">
        <v>7</v>
      </c>
      <c r="H12" s="206">
        <v>4</v>
      </c>
      <c r="I12" s="206">
        <f t="shared" si="0"/>
        <v>8</v>
      </c>
      <c r="J12" s="401"/>
      <c r="K12" s="401"/>
      <c r="L12" s="401"/>
      <c r="M12" s="401"/>
      <c r="N12" s="401"/>
      <c r="O12" s="401"/>
      <c r="P12" s="401"/>
      <c r="Q12" s="401"/>
      <c r="R12" s="195"/>
      <c r="S12" s="202" t="s">
        <v>356</v>
      </c>
    </row>
    <row r="13" spans="1:19" x14ac:dyDescent="0.25">
      <c r="A13" s="16"/>
      <c r="B13" s="238">
        <v>2</v>
      </c>
      <c r="C13" s="233" t="s">
        <v>335</v>
      </c>
      <c r="D13" s="223" t="s">
        <v>184</v>
      </c>
      <c r="E13" s="158" t="s">
        <v>15</v>
      </c>
      <c r="F13" s="223">
        <v>2</v>
      </c>
      <c r="G13" s="218">
        <v>2</v>
      </c>
      <c r="H13" s="205">
        <v>4</v>
      </c>
      <c r="I13" s="205">
        <f t="shared" si="0"/>
        <v>8</v>
      </c>
      <c r="J13" s="404">
        <f>AVERAGE(I13:I18)</f>
        <v>8.6666666666666661</v>
      </c>
      <c r="K13" s="404"/>
      <c r="L13" s="404"/>
      <c r="M13" s="404"/>
      <c r="N13" s="404"/>
      <c r="O13" s="404">
        <v>4</v>
      </c>
      <c r="P13" s="404"/>
      <c r="Q13" s="404">
        <f>SUM(J13:P18)</f>
        <v>12.666666666666666</v>
      </c>
      <c r="R13" s="265"/>
      <c r="S13" s="202" t="s">
        <v>335</v>
      </c>
    </row>
    <row r="14" spans="1:19" x14ac:dyDescent="0.25">
      <c r="A14" s="16"/>
      <c r="B14" s="238"/>
      <c r="C14" s="233"/>
      <c r="D14" s="223" t="s">
        <v>185</v>
      </c>
      <c r="E14" s="158" t="s">
        <v>86</v>
      </c>
      <c r="F14" s="223">
        <v>2</v>
      </c>
      <c r="G14" s="218">
        <v>2</v>
      </c>
      <c r="H14" s="205">
        <v>4</v>
      </c>
      <c r="I14" s="205">
        <f t="shared" si="0"/>
        <v>8</v>
      </c>
      <c r="J14" s="404"/>
      <c r="K14" s="404"/>
      <c r="L14" s="404"/>
      <c r="M14" s="404"/>
      <c r="N14" s="404"/>
      <c r="O14" s="404"/>
      <c r="P14" s="404"/>
      <c r="Q14" s="404"/>
      <c r="R14" s="265"/>
      <c r="S14" s="202" t="s">
        <v>355</v>
      </c>
    </row>
    <row r="15" spans="1:19" x14ac:dyDescent="0.25">
      <c r="A15" s="16"/>
      <c r="B15" s="238"/>
      <c r="C15" s="233"/>
      <c r="D15" s="223" t="s">
        <v>174</v>
      </c>
      <c r="E15" s="158" t="s">
        <v>22</v>
      </c>
      <c r="F15" s="223">
        <v>2</v>
      </c>
      <c r="G15" s="218">
        <v>3</v>
      </c>
      <c r="H15" s="205">
        <v>4</v>
      </c>
      <c r="I15" s="205">
        <f t="shared" si="0"/>
        <v>8</v>
      </c>
      <c r="J15" s="404"/>
      <c r="K15" s="404"/>
      <c r="L15" s="404"/>
      <c r="M15" s="404"/>
      <c r="N15" s="404"/>
      <c r="O15" s="404"/>
      <c r="P15" s="404"/>
      <c r="Q15" s="404"/>
      <c r="R15" s="265"/>
      <c r="S15" s="202" t="s">
        <v>359</v>
      </c>
    </row>
    <row r="16" spans="1:19" x14ac:dyDescent="0.25">
      <c r="A16" s="16"/>
      <c r="B16" s="238"/>
      <c r="C16" s="233"/>
      <c r="D16" s="223" t="s">
        <v>254</v>
      </c>
      <c r="E16" s="158" t="s">
        <v>125</v>
      </c>
      <c r="F16" s="223">
        <v>2</v>
      </c>
      <c r="G16" s="218">
        <v>3</v>
      </c>
      <c r="H16" s="205">
        <v>4</v>
      </c>
      <c r="I16" s="205">
        <f t="shared" si="0"/>
        <v>8</v>
      </c>
      <c r="J16" s="404"/>
      <c r="K16" s="404"/>
      <c r="L16" s="404"/>
      <c r="M16" s="404"/>
      <c r="N16" s="404"/>
      <c r="O16" s="404"/>
      <c r="P16" s="404"/>
      <c r="Q16" s="404"/>
      <c r="R16" s="265"/>
      <c r="S16" s="202" t="s">
        <v>359</v>
      </c>
    </row>
    <row r="17" spans="1:19" x14ac:dyDescent="0.25">
      <c r="A17" s="16"/>
      <c r="B17" s="238"/>
      <c r="C17" s="233"/>
      <c r="D17" s="223" t="s">
        <v>194</v>
      </c>
      <c r="E17" s="158" t="s">
        <v>26</v>
      </c>
      <c r="F17" s="223">
        <v>3</v>
      </c>
      <c r="G17" s="218">
        <v>4</v>
      </c>
      <c r="H17" s="205">
        <v>4</v>
      </c>
      <c r="I17" s="205">
        <f t="shared" si="0"/>
        <v>12</v>
      </c>
      <c r="J17" s="404"/>
      <c r="K17" s="404"/>
      <c r="L17" s="404"/>
      <c r="M17" s="404"/>
      <c r="N17" s="404"/>
      <c r="O17" s="404"/>
      <c r="P17" s="404"/>
      <c r="Q17" s="404"/>
      <c r="R17" s="265"/>
      <c r="S17" s="202" t="s">
        <v>359</v>
      </c>
    </row>
    <row r="18" spans="1:19" ht="13" thickBot="1" x14ac:dyDescent="0.3">
      <c r="A18" s="16"/>
      <c r="B18" s="239"/>
      <c r="C18" s="234"/>
      <c r="D18" s="226" t="s">
        <v>199</v>
      </c>
      <c r="E18" s="163" t="s">
        <v>32</v>
      </c>
      <c r="F18" s="226">
        <v>2</v>
      </c>
      <c r="G18" s="219">
        <v>5</v>
      </c>
      <c r="H18" s="206">
        <v>4</v>
      </c>
      <c r="I18" s="206">
        <f t="shared" si="0"/>
        <v>8</v>
      </c>
      <c r="J18" s="405"/>
      <c r="K18" s="405"/>
      <c r="L18" s="405"/>
      <c r="M18" s="405"/>
      <c r="N18" s="405"/>
      <c r="O18" s="405"/>
      <c r="P18" s="405"/>
      <c r="Q18" s="405"/>
      <c r="R18" s="265"/>
      <c r="S18" s="202" t="s">
        <v>359</v>
      </c>
    </row>
    <row r="19" spans="1:19" x14ac:dyDescent="0.25">
      <c r="A19" s="16"/>
      <c r="B19" s="238">
        <v>3</v>
      </c>
      <c r="C19" s="233" t="s">
        <v>336</v>
      </c>
      <c r="D19" s="223" t="s">
        <v>172</v>
      </c>
      <c r="E19" s="158" t="s">
        <v>18</v>
      </c>
      <c r="F19" s="223">
        <v>2</v>
      </c>
      <c r="G19" s="218">
        <v>3</v>
      </c>
      <c r="H19" s="205">
        <v>4</v>
      </c>
      <c r="I19" s="205">
        <f t="shared" si="0"/>
        <v>8</v>
      </c>
      <c r="J19" s="400">
        <f>AVERAGE(I19:I22)</f>
        <v>8</v>
      </c>
      <c r="K19" s="400"/>
      <c r="L19" s="400"/>
      <c r="M19" s="400"/>
      <c r="N19" s="400"/>
      <c r="O19" s="400">
        <v>10</v>
      </c>
      <c r="P19" s="400"/>
      <c r="Q19" s="400">
        <f>SUM(J19:P22)</f>
        <v>18</v>
      </c>
      <c r="R19" s="195"/>
      <c r="S19" s="202" t="s">
        <v>336</v>
      </c>
    </row>
    <row r="20" spans="1:19" x14ac:dyDescent="0.25">
      <c r="A20" s="16"/>
      <c r="B20" s="238"/>
      <c r="C20" s="233"/>
      <c r="D20" s="223" t="s">
        <v>190</v>
      </c>
      <c r="E20" s="158" t="s">
        <v>24</v>
      </c>
      <c r="F20" s="223">
        <v>2</v>
      </c>
      <c r="G20" s="220">
        <v>4</v>
      </c>
      <c r="H20" s="205">
        <v>4</v>
      </c>
      <c r="I20" s="205">
        <f t="shared" si="0"/>
        <v>8</v>
      </c>
      <c r="J20" s="400"/>
      <c r="K20" s="400"/>
      <c r="L20" s="400"/>
      <c r="M20" s="400"/>
      <c r="N20" s="400"/>
      <c r="O20" s="400"/>
      <c r="P20" s="400"/>
      <c r="Q20" s="400"/>
      <c r="R20" s="195"/>
      <c r="S20" s="202" t="s">
        <v>336</v>
      </c>
    </row>
    <row r="21" spans="1:19" x14ac:dyDescent="0.25">
      <c r="A21" s="16"/>
      <c r="B21" s="240"/>
      <c r="C21" s="235"/>
      <c r="D21" s="223" t="s">
        <v>202</v>
      </c>
      <c r="E21" s="158" t="s">
        <v>156</v>
      </c>
      <c r="F21" s="223">
        <v>2</v>
      </c>
      <c r="G21" s="220">
        <v>5</v>
      </c>
      <c r="H21" s="205">
        <v>4</v>
      </c>
      <c r="I21" s="205">
        <f t="shared" si="0"/>
        <v>8</v>
      </c>
      <c r="J21" s="400"/>
      <c r="K21" s="400"/>
      <c r="L21" s="400"/>
      <c r="M21" s="400"/>
      <c r="N21" s="400"/>
      <c r="O21" s="400"/>
      <c r="P21" s="400"/>
      <c r="Q21" s="400"/>
      <c r="R21" s="195"/>
      <c r="S21" s="202" t="s">
        <v>336</v>
      </c>
    </row>
    <row r="22" spans="1:19" ht="13" thickBot="1" x14ac:dyDescent="0.3">
      <c r="A22" s="16"/>
      <c r="B22" s="241"/>
      <c r="C22" s="236"/>
      <c r="D22" s="226" t="s">
        <v>213</v>
      </c>
      <c r="E22" s="163" t="s">
        <v>127</v>
      </c>
      <c r="F22" s="225">
        <v>2</v>
      </c>
      <c r="G22" s="221">
        <v>8</v>
      </c>
      <c r="H22" s="206">
        <v>4</v>
      </c>
      <c r="I22" s="206">
        <f t="shared" si="0"/>
        <v>8</v>
      </c>
      <c r="J22" s="401"/>
      <c r="K22" s="401"/>
      <c r="L22" s="401"/>
      <c r="M22" s="401"/>
      <c r="N22" s="401"/>
      <c r="O22" s="401"/>
      <c r="P22" s="401"/>
      <c r="Q22" s="401"/>
      <c r="R22" s="195"/>
      <c r="S22" s="202" t="s">
        <v>336</v>
      </c>
    </row>
    <row r="23" spans="1:19" ht="14.5" customHeight="1" x14ac:dyDescent="0.25">
      <c r="A23" s="16"/>
      <c r="B23" s="238">
        <v>4</v>
      </c>
      <c r="C23" s="233" t="s">
        <v>337</v>
      </c>
      <c r="D23" s="223" t="s">
        <v>166</v>
      </c>
      <c r="E23" s="158" t="s">
        <v>140</v>
      </c>
      <c r="F23" s="223">
        <v>3</v>
      </c>
      <c r="G23" s="218">
        <v>1</v>
      </c>
      <c r="H23" s="205">
        <v>4</v>
      </c>
      <c r="I23" s="205">
        <f t="shared" si="0"/>
        <v>12</v>
      </c>
      <c r="J23" s="400">
        <f>AVERAGE(I23:I26)</f>
        <v>10</v>
      </c>
      <c r="K23" s="400"/>
      <c r="L23" s="400"/>
      <c r="M23" s="400"/>
      <c r="N23" s="400"/>
      <c r="O23" s="400">
        <v>6</v>
      </c>
      <c r="P23" s="400"/>
      <c r="Q23" s="400">
        <f>SUM(J23:P26)</f>
        <v>16</v>
      </c>
      <c r="R23" s="195"/>
      <c r="S23" s="202" t="s">
        <v>337</v>
      </c>
    </row>
    <row r="24" spans="1:19" x14ac:dyDescent="0.25">
      <c r="A24" s="16"/>
      <c r="B24" s="240"/>
      <c r="C24" s="235"/>
      <c r="D24" s="223" t="s">
        <v>178</v>
      </c>
      <c r="E24" s="158" t="s">
        <v>10</v>
      </c>
      <c r="F24" s="223">
        <v>3</v>
      </c>
      <c r="G24" s="220">
        <v>2</v>
      </c>
      <c r="H24" s="205">
        <v>4</v>
      </c>
      <c r="I24" s="205">
        <f t="shared" si="0"/>
        <v>12</v>
      </c>
      <c r="J24" s="400"/>
      <c r="K24" s="400"/>
      <c r="L24" s="400"/>
      <c r="M24" s="400"/>
      <c r="N24" s="400"/>
      <c r="O24" s="400"/>
      <c r="P24" s="400"/>
      <c r="Q24" s="400"/>
      <c r="R24" s="195"/>
      <c r="S24" s="202" t="s">
        <v>337</v>
      </c>
    </row>
    <row r="25" spans="1:19" x14ac:dyDescent="0.25">
      <c r="A25" s="16"/>
      <c r="B25" s="240"/>
      <c r="C25" s="235"/>
      <c r="D25" s="223" t="s">
        <v>177</v>
      </c>
      <c r="E25" s="158" t="s">
        <v>55</v>
      </c>
      <c r="F25" s="223">
        <v>2</v>
      </c>
      <c r="G25" s="218">
        <v>3</v>
      </c>
      <c r="H25" s="205">
        <v>4</v>
      </c>
      <c r="I25" s="205">
        <f t="shared" si="0"/>
        <v>8</v>
      </c>
      <c r="J25" s="400"/>
      <c r="K25" s="400"/>
      <c r="L25" s="400"/>
      <c r="M25" s="400"/>
      <c r="N25" s="400"/>
      <c r="O25" s="400"/>
      <c r="P25" s="400"/>
      <c r="Q25" s="400"/>
      <c r="R25" s="195"/>
      <c r="S25" s="202" t="s">
        <v>337</v>
      </c>
    </row>
    <row r="26" spans="1:19" ht="13" thickBot="1" x14ac:dyDescent="0.3">
      <c r="A26" s="16"/>
      <c r="B26" s="241"/>
      <c r="C26" s="236"/>
      <c r="D26" s="226" t="s">
        <v>209</v>
      </c>
      <c r="E26" s="163" t="s">
        <v>155</v>
      </c>
      <c r="F26" s="226">
        <v>2</v>
      </c>
      <c r="G26" s="221">
        <v>6</v>
      </c>
      <c r="H26" s="206">
        <v>4</v>
      </c>
      <c r="I26" s="206">
        <f t="shared" si="0"/>
        <v>8</v>
      </c>
      <c r="J26" s="401"/>
      <c r="K26" s="401"/>
      <c r="L26" s="401"/>
      <c r="M26" s="401"/>
      <c r="N26" s="401"/>
      <c r="O26" s="401"/>
      <c r="P26" s="401"/>
      <c r="Q26" s="401"/>
      <c r="R26" s="195"/>
      <c r="S26" s="202" t="s">
        <v>337</v>
      </c>
    </row>
    <row r="27" spans="1:19" x14ac:dyDescent="0.25">
      <c r="A27" s="16"/>
      <c r="B27" s="238">
        <v>5</v>
      </c>
      <c r="C27" s="231" t="s">
        <v>338</v>
      </c>
      <c r="D27" s="223" t="s">
        <v>173</v>
      </c>
      <c r="E27" s="158" t="s">
        <v>124</v>
      </c>
      <c r="F27" s="223">
        <v>3</v>
      </c>
      <c r="G27" s="218">
        <v>3</v>
      </c>
      <c r="H27" s="205">
        <v>4</v>
      </c>
      <c r="I27" s="205">
        <f t="shared" si="0"/>
        <v>12</v>
      </c>
      <c r="J27" s="400">
        <f>AVERAGE(I27:I28)</f>
        <v>12</v>
      </c>
      <c r="K27" s="400"/>
      <c r="L27" s="400"/>
      <c r="M27" s="400"/>
      <c r="N27" s="400"/>
      <c r="O27" s="400"/>
      <c r="P27" s="400"/>
      <c r="Q27" s="400">
        <f>SUM(J27:P28)</f>
        <v>12</v>
      </c>
      <c r="R27" s="195"/>
      <c r="S27" s="202" t="s">
        <v>358</v>
      </c>
    </row>
    <row r="28" spans="1:19" ht="13" thickBot="1" x14ac:dyDescent="0.3">
      <c r="A28" s="16"/>
      <c r="B28" s="239"/>
      <c r="C28" s="232"/>
      <c r="D28" s="226" t="s">
        <v>207</v>
      </c>
      <c r="E28" s="163" t="s">
        <v>104</v>
      </c>
      <c r="F28" s="226">
        <v>3</v>
      </c>
      <c r="G28" s="221">
        <v>6</v>
      </c>
      <c r="H28" s="206">
        <v>4</v>
      </c>
      <c r="I28" s="206">
        <f t="shared" si="0"/>
        <v>12</v>
      </c>
      <c r="J28" s="401"/>
      <c r="K28" s="401"/>
      <c r="L28" s="401"/>
      <c r="M28" s="401"/>
      <c r="N28" s="401"/>
      <c r="O28" s="401"/>
      <c r="P28" s="401"/>
      <c r="Q28" s="401"/>
      <c r="R28" s="195"/>
      <c r="S28" s="202" t="s">
        <v>338</v>
      </c>
    </row>
    <row r="29" spans="1:19" x14ac:dyDescent="0.25">
      <c r="A29" s="16"/>
      <c r="B29" s="238">
        <v>6</v>
      </c>
      <c r="C29" s="231" t="s">
        <v>339</v>
      </c>
      <c r="D29" s="223" t="s">
        <v>180</v>
      </c>
      <c r="E29" s="158" t="s">
        <v>12</v>
      </c>
      <c r="F29" s="223">
        <v>2</v>
      </c>
      <c r="G29" s="218">
        <v>2</v>
      </c>
      <c r="H29" s="205">
        <v>4</v>
      </c>
      <c r="I29" s="205">
        <f t="shared" si="0"/>
        <v>8</v>
      </c>
      <c r="J29" s="400">
        <f>AVERAGE(I29:I33)</f>
        <v>9.6</v>
      </c>
      <c r="K29" s="400"/>
      <c r="L29" s="400"/>
      <c r="M29" s="400"/>
      <c r="N29" s="400"/>
      <c r="O29" s="400"/>
      <c r="P29" s="400"/>
      <c r="Q29" s="400">
        <f>SUM(J29:P33)</f>
        <v>9.6</v>
      </c>
      <c r="R29" s="195"/>
      <c r="S29" s="202" t="s">
        <v>339</v>
      </c>
    </row>
    <row r="30" spans="1:19" x14ac:dyDescent="0.25">
      <c r="A30" s="16"/>
      <c r="B30" s="238"/>
      <c r="C30" s="231"/>
      <c r="D30" s="223" t="s">
        <v>171</v>
      </c>
      <c r="E30" s="158" t="s">
        <v>123</v>
      </c>
      <c r="F30" s="223">
        <v>3</v>
      </c>
      <c r="G30" s="218">
        <v>3</v>
      </c>
      <c r="H30" s="205">
        <v>4</v>
      </c>
      <c r="I30" s="205">
        <f t="shared" si="0"/>
        <v>12</v>
      </c>
      <c r="J30" s="400"/>
      <c r="K30" s="400"/>
      <c r="L30" s="400"/>
      <c r="M30" s="400"/>
      <c r="N30" s="400"/>
      <c r="O30" s="400"/>
      <c r="P30" s="400"/>
      <c r="Q30" s="400"/>
      <c r="R30" s="195"/>
      <c r="S30" s="202" t="s">
        <v>339</v>
      </c>
    </row>
    <row r="31" spans="1:19" x14ac:dyDescent="0.25">
      <c r="A31" s="16"/>
      <c r="B31" s="240"/>
      <c r="C31" s="235"/>
      <c r="D31" s="223" t="s">
        <v>187</v>
      </c>
      <c r="E31" s="158" t="s">
        <v>25</v>
      </c>
      <c r="F31" s="223">
        <v>3</v>
      </c>
      <c r="G31" s="220">
        <v>4</v>
      </c>
      <c r="H31" s="205">
        <v>4</v>
      </c>
      <c r="I31" s="205">
        <f t="shared" si="0"/>
        <v>12</v>
      </c>
      <c r="J31" s="400"/>
      <c r="K31" s="400"/>
      <c r="L31" s="400"/>
      <c r="M31" s="400"/>
      <c r="N31" s="400"/>
      <c r="O31" s="400"/>
      <c r="P31" s="400"/>
      <c r="Q31" s="400"/>
      <c r="R31" s="195"/>
      <c r="S31" s="202" t="s">
        <v>339</v>
      </c>
    </row>
    <row r="32" spans="1:19" x14ac:dyDescent="0.25">
      <c r="A32" s="16"/>
      <c r="B32" s="240"/>
      <c r="C32" s="235"/>
      <c r="D32" s="223" t="s">
        <v>196</v>
      </c>
      <c r="E32" s="158" t="s">
        <v>31</v>
      </c>
      <c r="F32" s="223">
        <v>2</v>
      </c>
      <c r="G32" s="220">
        <v>5</v>
      </c>
      <c r="H32" s="205">
        <v>4</v>
      </c>
      <c r="I32" s="205">
        <f t="shared" si="0"/>
        <v>8</v>
      </c>
      <c r="J32" s="400"/>
      <c r="K32" s="400"/>
      <c r="L32" s="400"/>
      <c r="M32" s="400"/>
      <c r="N32" s="400"/>
      <c r="O32" s="400"/>
      <c r="P32" s="400"/>
      <c r="Q32" s="400"/>
      <c r="R32" s="195"/>
      <c r="S32" s="202" t="s">
        <v>339</v>
      </c>
    </row>
    <row r="33" spans="1:19" ht="13" thickBot="1" x14ac:dyDescent="0.3">
      <c r="A33" s="16"/>
      <c r="B33" s="241"/>
      <c r="C33" s="236"/>
      <c r="D33" s="225" t="s">
        <v>237</v>
      </c>
      <c r="E33" s="228" t="s">
        <v>137</v>
      </c>
      <c r="F33" s="225">
        <v>2</v>
      </c>
      <c r="G33" s="219">
        <v>7</v>
      </c>
      <c r="H33" s="206">
        <v>4</v>
      </c>
      <c r="I33" s="206">
        <f t="shared" si="0"/>
        <v>8</v>
      </c>
      <c r="J33" s="401"/>
      <c r="K33" s="401"/>
      <c r="L33" s="401"/>
      <c r="M33" s="401"/>
      <c r="N33" s="401"/>
      <c r="O33" s="401"/>
      <c r="P33" s="401"/>
      <c r="Q33" s="401"/>
      <c r="R33" s="195"/>
      <c r="S33" s="202" t="s">
        <v>339</v>
      </c>
    </row>
    <row r="34" spans="1:19" x14ac:dyDescent="0.25">
      <c r="A34" s="16"/>
      <c r="B34" s="238">
        <v>7</v>
      </c>
      <c r="C34" s="231" t="s">
        <v>340</v>
      </c>
      <c r="D34" s="223" t="s">
        <v>182</v>
      </c>
      <c r="E34" s="158" t="s">
        <v>121</v>
      </c>
      <c r="F34" s="223">
        <v>2</v>
      </c>
      <c r="G34" s="218">
        <v>2</v>
      </c>
      <c r="H34" s="205">
        <v>4</v>
      </c>
      <c r="I34" s="205">
        <f t="shared" si="0"/>
        <v>8</v>
      </c>
      <c r="J34" s="400">
        <f>AVERAGE(I34:I38)</f>
        <v>8.8000000000000007</v>
      </c>
      <c r="K34" s="400"/>
      <c r="L34" s="400"/>
      <c r="M34" s="400"/>
      <c r="N34" s="400"/>
      <c r="O34" s="400">
        <v>4</v>
      </c>
      <c r="P34" s="400"/>
      <c r="Q34" s="400">
        <f>SUM(J34:P38)</f>
        <v>12.8</v>
      </c>
      <c r="R34" s="195"/>
      <c r="S34" s="202" t="s">
        <v>340</v>
      </c>
    </row>
    <row r="35" spans="1:19" x14ac:dyDescent="0.25">
      <c r="A35" s="16"/>
      <c r="B35" s="240"/>
      <c r="C35" s="235"/>
      <c r="D35" s="223" t="s">
        <v>193</v>
      </c>
      <c r="E35" s="158" t="s">
        <v>152</v>
      </c>
      <c r="F35" s="223">
        <v>2</v>
      </c>
      <c r="G35" s="220">
        <v>4</v>
      </c>
      <c r="H35" s="205">
        <v>4</v>
      </c>
      <c r="I35" s="205">
        <f t="shared" si="0"/>
        <v>8</v>
      </c>
      <c r="J35" s="400"/>
      <c r="K35" s="400"/>
      <c r="L35" s="400"/>
      <c r="M35" s="400"/>
      <c r="N35" s="400"/>
      <c r="O35" s="400"/>
      <c r="P35" s="400"/>
      <c r="Q35" s="400"/>
      <c r="R35" s="195"/>
      <c r="S35" s="202" t="s">
        <v>340</v>
      </c>
    </row>
    <row r="36" spans="1:19" x14ac:dyDescent="0.25">
      <c r="A36" s="16"/>
      <c r="B36" s="240"/>
      <c r="C36" s="235"/>
      <c r="D36" s="223" t="s">
        <v>198</v>
      </c>
      <c r="E36" s="158" t="s">
        <v>43</v>
      </c>
      <c r="F36" s="223">
        <v>3</v>
      </c>
      <c r="G36" s="220">
        <v>5</v>
      </c>
      <c r="H36" s="205">
        <v>4</v>
      </c>
      <c r="I36" s="205">
        <f t="shared" si="0"/>
        <v>12</v>
      </c>
      <c r="J36" s="400"/>
      <c r="K36" s="400"/>
      <c r="L36" s="400"/>
      <c r="M36" s="400"/>
      <c r="N36" s="400"/>
      <c r="O36" s="400"/>
      <c r="P36" s="400"/>
      <c r="Q36" s="400"/>
      <c r="R36" s="195"/>
      <c r="S36" s="202" t="s">
        <v>340</v>
      </c>
    </row>
    <row r="37" spans="1:19" x14ac:dyDescent="0.25">
      <c r="A37" s="16"/>
      <c r="B37" s="240"/>
      <c r="C37" s="235"/>
      <c r="D37" s="224" t="s">
        <v>236</v>
      </c>
      <c r="E37" s="229" t="s">
        <v>136</v>
      </c>
      <c r="F37" s="224">
        <v>2</v>
      </c>
      <c r="G37" s="222">
        <v>7</v>
      </c>
      <c r="H37" s="205">
        <v>4</v>
      </c>
      <c r="I37" s="205">
        <f t="shared" si="0"/>
        <v>8</v>
      </c>
      <c r="J37" s="400"/>
      <c r="K37" s="400"/>
      <c r="L37" s="400"/>
      <c r="M37" s="400"/>
      <c r="N37" s="400"/>
      <c r="O37" s="400"/>
      <c r="P37" s="400"/>
      <c r="Q37" s="400"/>
      <c r="R37" s="195"/>
      <c r="S37" s="202" t="s">
        <v>340</v>
      </c>
    </row>
    <row r="38" spans="1:19" ht="13" thickBot="1" x14ac:dyDescent="0.3">
      <c r="A38" s="16"/>
      <c r="B38" s="241"/>
      <c r="C38" s="236"/>
      <c r="D38" s="226" t="s">
        <v>215</v>
      </c>
      <c r="E38" s="163" t="s">
        <v>126</v>
      </c>
      <c r="F38" s="225">
        <v>2</v>
      </c>
      <c r="G38" s="221">
        <v>8</v>
      </c>
      <c r="H38" s="206">
        <v>4</v>
      </c>
      <c r="I38" s="206">
        <f t="shared" si="0"/>
        <v>8</v>
      </c>
      <c r="J38" s="401"/>
      <c r="K38" s="401"/>
      <c r="L38" s="401"/>
      <c r="M38" s="401"/>
      <c r="N38" s="401"/>
      <c r="O38" s="401"/>
      <c r="P38" s="401"/>
      <c r="Q38" s="401"/>
      <c r="R38" s="195"/>
      <c r="S38" s="202" t="s">
        <v>340</v>
      </c>
    </row>
    <row r="39" spans="1:19" x14ac:dyDescent="0.25">
      <c r="A39" s="16"/>
      <c r="B39" s="238">
        <v>8</v>
      </c>
      <c r="C39" s="231" t="s">
        <v>341</v>
      </c>
      <c r="D39" s="223" t="s">
        <v>169</v>
      </c>
      <c r="E39" s="158" t="s">
        <v>81</v>
      </c>
      <c r="F39" s="223">
        <v>2</v>
      </c>
      <c r="G39" s="220">
        <v>1</v>
      </c>
      <c r="H39" s="205">
        <v>4</v>
      </c>
      <c r="I39" s="205">
        <f t="shared" si="0"/>
        <v>8</v>
      </c>
      <c r="J39" s="400">
        <f>AVERAGE(I39:I42)</f>
        <v>11</v>
      </c>
      <c r="K39" s="400"/>
      <c r="L39" s="400"/>
      <c r="M39" s="400"/>
      <c r="N39" s="400"/>
      <c r="O39" s="400">
        <v>4</v>
      </c>
      <c r="P39" s="400"/>
      <c r="Q39" s="400">
        <f>SUM(J39:P42)</f>
        <v>15</v>
      </c>
      <c r="R39" s="195"/>
      <c r="S39" s="202" t="s">
        <v>341</v>
      </c>
    </row>
    <row r="40" spans="1:19" x14ac:dyDescent="0.25">
      <c r="A40" s="16"/>
      <c r="B40" s="238"/>
      <c r="C40" s="231"/>
      <c r="D40" s="223" t="s">
        <v>167</v>
      </c>
      <c r="E40" s="158" t="s">
        <v>141</v>
      </c>
      <c r="F40" s="223">
        <v>3</v>
      </c>
      <c r="G40" s="220">
        <v>1</v>
      </c>
      <c r="H40" s="205">
        <v>4</v>
      </c>
      <c r="I40" s="205">
        <f t="shared" si="0"/>
        <v>12</v>
      </c>
      <c r="J40" s="400"/>
      <c r="K40" s="400"/>
      <c r="L40" s="400"/>
      <c r="M40" s="400"/>
      <c r="N40" s="400"/>
      <c r="O40" s="400"/>
      <c r="P40" s="400"/>
      <c r="Q40" s="400"/>
      <c r="R40" s="195"/>
      <c r="S40" s="202" t="s">
        <v>341</v>
      </c>
    </row>
    <row r="41" spans="1:19" x14ac:dyDescent="0.25">
      <c r="A41" s="16"/>
      <c r="B41" s="238"/>
      <c r="C41" s="231"/>
      <c r="D41" s="223" t="s">
        <v>179</v>
      </c>
      <c r="E41" s="158" t="s">
        <v>11</v>
      </c>
      <c r="F41" s="223">
        <v>3</v>
      </c>
      <c r="G41" s="220">
        <v>2</v>
      </c>
      <c r="H41" s="205">
        <v>4</v>
      </c>
      <c r="I41" s="205">
        <f t="shared" si="0"/>
        <v>12</v>
      </c>
      <c r="J41" s="400"/>
      <c r="K41" s="400"/>
      <c r="L41" s="400"/>
      <c r="M41" s="400"/>
      <c r="N41" s="400"/>
      <c r="O41" s="400"/>
      <c r="P41" s="400"/>
      <c r="Q41" s="400"/>
      <c r="R41" s="195"/>
      <c r="S41" s="202" t="s">
        <v>341</v>
      </c>
    </row>
    <row r="42" spans="1:19" ht="13" thickBot="1" x14ac:dyDescent="0.3">
      <c r="A42" s="16"/>
      <c r="B42" s="241"/>
      <c r="C42" s="236"/>
      <c r="D42" s="226" t="s">
        <v>183</v>
      </c>
      <c r="E42" s="163" t="s">
        <v>14</v>
      </c>
      <c r="F42" s="226">
        <v>3</v>
      </c>
      <c r="G42" s="219">
        <v>2</v>
      </c>
      <c r="H42" s="206">
        <v>4</v>
      </c>
      <c r="I42" s="206">
        <f t="shared" si="0"/>
        <v>12</v>
      </c>
      <c r="J42" s="401"/>
      <c r="K42" s="401"/>
      <c r="L42" s="401"/>
      <c r="M42" s="401"/>
      <c r="N42" s="401"/>
      <c r="O42" s="401"/>
      <c r="P42" s="401"/>
      <c r="Q42" s="401"/>
      <c r="R42" s="195"/>
      <c r="S42" s="202" t="s">
        <v>341</v>
      </c>
    </row>
    <row r="43" spans="1:19" x14ac:dyDescent="0.25">
      <c r="A43" s="16"/>
      <c r="B43" s="238">
        <v>9</v>
      </c>
      <c r="C43" s="233" t="s">
        <v>342</v>
      </c>
      <c r="D43" s="223" t="s">
        <v>176</v>
      </c>
      <c r="E43" s="158" t="s">
        <v>19</v>
      </c>
      <c r="F43" s="223">
        <v>2</v>
      </c>
      <c r="G43" s="218">
        <v>3</v>
      </c>
      <c r="H43" s="205">
        <v>4</v>
      </c>
      <c r="I43" s="205">
        <f t="shared" si="0"/>
        <v>8</v>
      </c>
      <c r="J43" s="400">
        <f>AVERAGE(I43:I46)</f>
        <v>7</v>
      </c>
      <c r="K43" s="400"/>
      <c r="L43" s="400"/>
      <c r="M43" s="400"/>
      <c r="N43" s="400"/>
      <c r="O43" s="400">
        <v>4</v>
      </c>
      <c r="P43" s="400"/>
      <c r="Q43" s="400">
        <f>SUM(J43:P46)</f>
        <v>11</v>
      </c>
      <c r="R43" s="195"/>
      <c r="S43" s="202" t="s">
        <v>342</v>
      </c>
    </row>
    <row r="44" spans="1:19" x14ac:dyDescent="0.25">
      <c r="A44" s="16"/>
      <c r="B44" s="240"/>
      <c r="C44" s="235"/>
      <c r="D44" s="223" t="s">
        <v>170</v>
      </c>
      <c r="E44" s="158" t="s">
        <v>153</v>
      </c>
      <c r="F44" s="223">
        <v>1</v>
      </c>
      <c r="G44" s="218">
        <v>3</v>
      </c>
      <c r="H44" s="205">
        <v>4</v>
      </c>
      <c r="I44" s="205">
        <f t="shared" si="0"/>
        <v>4</v>
      </c>
      <c r="J44" s="400"/>
      <c r="K44" s="400"/>
      <c r="L44" s="400"/>
      <c r="M44" s="400"/>
      <c r="N44" s="400"/>
      <c r="O44" s="400"/>
      <c r="P44" s="400"/>
      <c r="Q44" s="400"/>
      <c r="R44" s="195"/>
      <c r="S44" s="202" t="s">
        <v>342</v>
      </c>
    </row>
    <row r="45" spans="1:19" x14ac:dyDescent="0.25">
      <c r="A45" s="16"/>
      <c r="B45" s="240"/>
      <c r="C45" s="235"/>
      <c r="D45" s="224" t="s">
        <v>228</v>
      </c>
      <c r="E45" s="229" t="s">
        <v>135</v>
      </c>
      <c r="F45" s="224">
        <v>2</v>
      </c>
      <c r="G45" s="222">
        <v>6</v>
      </c>
      <c r="H45" s="205">
        <v>4</v>
      </c>
      <c r="I45" s="205">
        <f t="shared" si="0"/>
        <v>8</v>
      </c>
      <c r="J45" s="400"/>
      <c r="K45" s="400"/>
      <c r="L45" s="400"/>
      <c r="M45" s="400"/>
      <c r="N45" s="400"/>
      <c r="O45" s="400"/>
      <c r="P45" s="400"/>
      <c r="Q45" s="400"/>
      <c r="R45" s="195"/>
      <c r="S45" s="202" t="s">
        <v>342</v>
      </c>
    </row>
    <row r="46" spans="1:19" ht="13" thickBot="1" x14ac:dyDescent="0.3">
      <c r="A46" s="16"/>
      <c r="B46" s="241"/>
      <c r="C46" s="236"/>
      <c r="D46" s="226" t="s">
        <v>263</v>
      </c>
      <c r="E46" s="163" t="s">
        <v>130</v>
      </c>
      <c r="F46" s="226">
        <v>2</v>
      </c>
      <c r="G46" s="221">
        <v>7</v>
      </c>
      <c r="H46" s="206">
        <v>4</v>
      </c>
      <c r="I46" s="206">
        <f t="shared" si="0"/>
        <v>8</v>
      </c>
      <c r="J46" s="401"/>
      <c r="K46" s="401"/>
      <c r="L46" s="401"/>
      <c r="M46" s="401"/>
      <c r="N46" s="401"/>
      <c r="O46" s="401"/>
      <c r="P46" s="401"/>
      <c r="Q46" s="401"/>
      <c r="R46" s="195"/>
      <c r="S46" s="202" t="s">
        <v>342</v>
      </c>
    </row>
    <row r="47" spans="1:19" x14ac:dyDescent="0.25">
      <c r="A47" s="16"/>
      <c r="B47" s="238">
        <v>10</v>
      </c>
      <c r="C47" s="231" t="s">
        <v>343</v>
      </c>
      <c r="D47" s="223" t="s">
        <v>174</v>
      </c>
      <c r="E47" s="158" t="s">
        <v>22</v>
      </c>
      <c r="F47" s="223">
        <v>2</v>
      </c>
      <c r="G47" s="218">
        <v>3</v>
      </c>
      <c r="H47" s="205">
        <v>4</v>
      </c>
      <c r="I47" s="205">
        <f t="shared" si="0"/>
        <v>8</v>
      </c>
      <c r="J47" s="400">
        <f>AVERAGE(I47:I51)</f>
        <v>8.8000000000000007</v>
      </c>
      <c r="K47" s="400"/>
      <c r="L47" s="400"/>
      <c r="M47" s="400"/>
      <c r="N47" s="400"/>
      <c r="O47" s="400">
        <v>4</v>
      </c>
      <c r="P47" s="400"/>
      <c r="Q47" s="400">
        <f>SUM(J47:P51)</f>
        <v>12.8</v>
      </c>
      <c r="R47" s="195"/>
      <c r="S47" s="202" t="s">
        <v>359</v>
      </c>
    </row>
    <row r="48" spans="1:19" x14ac:dyDescent="0.25">
      <c r="A48" s="16"/>
      <c r="B48" s="240"/>
      <c r="C48" s="235"/>
      <c r="D48" s="223" t="s">
        <v>254</v>
      </c>
      <c r="E48" s="158" t="s">
        <v>125</v>
      </c>
      <c r="F48" s="223">
        <v>2</v>
      </c>
      <c r="G48" s="218">
        <v>3</v>
      </c>
      <c r="H48" s="205">
        <v>4</v>
      </c>
      <c r="I48" s="205">
        <f t="shared" si="0"/>
        <v>8</v>
      </c>
      <c r="J48" s="400"/>
      <c r="K48" s="400"/>
      <c r="L48" s="400"/>
      <c r="M48" s="400"/>
      <c r="N48" s="400"/>
      <c r="O48" s="400"/>
      <c r="P48" s="400"/>
      <c r="Q48" s="400"/>
      <c r="R48" s="195"/>
      <c r="S48" s="202" t="s">
        <v>359</v>
      </c>
    </row>
    <row r="49" spans="1:19" x14ac:dyDescent="0.25">
      <c r="A49" s="16"/>
      <c r="B49" s="240"/>
      <c r="C49" s="235"/>
      <c r="D49" s="223" t="s">
        <v>192</v>
      </c>
      <c r="E49" s="158" t="s">
        <v>56</v>
      </c>
      <c r="F49" s="223">
        <v>2</v>
      </c>
      <c r="G49" s="220">
        <v>4</v>
      </c>
      <c r="H49" s="205">
        <v>4</v>
      </c>
      <c r="I49" s="205">
        <f t="shared" si="0"/>
        <v>8</v>
      </c>
      <c r="J49" s="400"/>
      <c r="K49" s="400"/>
      <c r="L49" s="400"/>
      <c r="M49" s="400"/>
      <c r="N49" s="400"/>
      <c r="O49" s="400"/>
      <c r="P49" s="400"/>
      <c r="Q49" s="400"/>
      <c r="R49" s="195"/>
      <c r="S49" s="202" t="s">
        <v>343</v>
      </c>
    </row>
    <row r="50" spans="1:19" x14ac:dyDescent="0.25">
      <c r="A50" s="16"/>
      <c r="B50" s="240"/>
      <c r="C50" s="235"/>
      <c r="D50" s="223" t="s">
        <v>194</v>
      </c>
      <c r="E50" s="158" t="s">
        <v>26</v>
      </c>
      <c r="F50" s="223">
        <v>3</v>
      </c>
      <c r="G50" s="220">
        <v>4</v>
      </c>
      <c r="H50" s="205">
        <v>4</v>
      </c>
      <c r="I50" s="205">
        <f t="shared" si="0"/>
        <v>12</v>
      </c>
      <c r="J50" s="400"/>
      <c r="K50" s="400"/>
      <c r="L50" s="400"/>
      <c r="M50" s="400"/>
      <c r="N50" s="400"/>
      <c r="O50" s="400"/>
      <c r="P50" s="400"/>
      <c r="Q50" s="400"/>
      <c r="R50" s="195"/>
      <c r="S50" s="202" t="s">
        <v>359</v>
      </c>
    </row>
    <row r="51" spans="1:19" ht="13" thickBot="1" x14ac:dyDescent="0.3">
      <c r="A51" s="16"/>
      <c r="B51" s="241"/>
      <c r="C51" s="236"/>
      <c r="D51" s="226" t="s">
        <v>199</v>
      </c>
      <c r="E51" s="163" t="s">
        <v>32</v>
      </c>
      <c r="F51" s="226">
        <v>2</v>
      </c>
      <c r="G51" s="221">
        <v>5</v>
      </c>
      <c r="H51" s="206">
        <v>4</v>
      </c>
      <c r="I51" s="206">
        <f t="shared" si="0"/>
        <v>8</v>
      </c>
      <c r="J51" s="401"/>
      <c r="K51" s="401"/>
      <c r="L51" s="401"/>
      <c r="M51" s="401"/>
      <c r="N51" s="401"/>
      <c r="O51" s="401"/>
      <c r="P51" s="401"/>
      <c r="Q51" s="401"/>
      <c r="R51" s="195"/>
      <c r="S51" s="202" t="s">
        <v>359</v>
      </c>
    </row>
    <row r="52" spans="1:19" x14ac:dyDescent="0.25">
      <c r="A52" s="16"/>
      <c r="B52" s="238">
        <v>11</v>
      </c>
      <c r="C52" s="231" t="s">
        <v>344</v>
      </c>
      <c r="D52" s="223" t="s">
        <v>189</v>
      </c>
      <c r="E52" s="158" t="s">
        <v>27</v>
      </c>
      <c r="F52" s="223">
        <v>2</v>
      </c>
      <c r="G52" s="220">
        <v>4</v>
      </c>
      <c r="H52" s="205">
        <v>4</v>
      </c>
      <c r="I52" s="205">
        <f t="shared" si="0"/>
        <v>8</v>
      </c>
      <c r="J52" s="400">
        <f>AVERAGE(I52:I53)</f>
        <v>10</v>
      </c>
      <c r="K52" s="400"/>
      <c r="L52" s="400"/>
      <c r="M52" s="400"/>
      <c r="N52" s="400"/>
      <c r="O52" s="400">
        <v>4</v>
      </c>
      <c r="P52" s="400"/>
      <c r="Q52" s="400">
        <f>SUM(J52:P53)</f>
        <v>14</v>
      </c>
      <c r="R52" s="195"/>
      <c r="S52" s="202" t="s">
        <v>344</v>
      </c>
    </row>
    <row r="53" spans="1:19" ht="13" thickBot="1" x14ac:dyDescent="0.3">
      <c r="A53" s="16"/>
      <c r="B53" s="241"/>
      <c r="C53" s="236"/>
      <c r="D53" s="226" t="s">
        <v>200</v>
      </c>
      <c r="E53" s="163" t="s">
        <v>103</v>
      </c>
      <c r="F53" s="226">
        <v>3</v>
      </c>
      <c r="G53" s="221">
        <v>5</v>
      </c>
      <c r="H53" s="206">
        <v>4</v>
      </c>
      <c r="I53" s="206">
        <f t="shared" si="0"/>
        <v>12</v>
      </c>
      <c r="J53" s="401"/>
      <c r="K53" s="401"/>
      <c r="L53" s="401"/>
      <c r="M53" s="401"/>
      <c r="N53" s="401"/>
      <c r="O53" s="401"/>
      <c r="P53" s="401"/>
      <c r="Q53" s="401"/>
      <c r="R53" s="195"/>
      <c r="S53" s="202" t="s">
        <v>344</v>
      </c>
    </row>
    <row r="54" spans="1:19" x14ac:dyDescent="0.25">
      <c r="A54" s="16"/>
      <c r="B54" s="238">
        <v>12</v>
      </c>
      <c r="C54" s="231" t="s">
        <v>345</v>
      </c>
      <c r="D54" s="223" t="s">
        <v>185</v>
      </c>
      <c r="E54" s="158" t="s">
        <v>86</v>
      </c>
      <c r="F54" s="223">
        <v>2</v>
      </c>
      <c r="G54" s="218">
        <v>2</v>
      </c>
      <c r="H54" s="205">
        <v>4</v>
      </c>
      <c r="I54" s="205">
        <f t="shared" si="0"/>
        <v>8</v>
      </c>
      <c r="J54" s="400">
        <f>AVERAGE(I54:I57)</f>
        <v>7</v>
      </c>
      <c r="K54" s="400"/>
      <c r="L54" s="400"/>
      <c r="M54" s="400"/>
      <c r="N54" s="400"/>
      <c r="O54" s="400">
        <v>4</v>
      </c>
      <c r="P54" s="400"/>
      <c r="Q54" s="400">
        <f>SUM(J54:P57)</f>
        <v>11</v>
      </c>
      <c r="R54" s="195"/>
      <c r="S54" s="202" t="s">
        <v>355</v>
      </c>
    </row>
    <row r="55" spans="1:19" x14ac:dyDescent="0.25">
      <c r="A55" s="16"/>
      <c r="B55" s="240"/>
      <c r="C55" s="235"/>
      <c r="D55" s="224" t="s">
        <v>220</v>
      </c>
      <c r="E55" s="229" t="s">
        <v>132</v>
      </c>
      <c r="F55" s="224">
        <v>2</v>
      </c>
      <c r="G55" s="222">
        <v>5</v>
      </c>
      <c r="H55" s="205">
        <v>4</v>
      </c>
      <c r="I55" s="205">
        <f t="shared" si="0"/>
        <v>8</v>
      </c>
      <c r="J55" s="400"/>
      <c r="K55" s="400"/>
      <c r="L55" s="400"/>
      <c r="M55" s="400"/>
      <c r="N55" s="400"/>
      <c r="O55" s="400"/>
      <c r="P55" s="400"/>
      <c r="Q55" s="400"/>
      <c r="R55" s="195"/>
      <c r="S55" s="202" t="s">
        <v>345</v>
      </c>
    </row>
    <row r="56" spans="1:19" x14ac:dyDescent="0.25">
      <c r="A56" s="16"/>
      <c r="B56" s="240"/>
      <c r="C56" s="235"/>
      <c r="D56" s="223" t="s">
        <v>205</v>
      </c>
      <c r="E56" s="158" t="s">
        <v>38</v>
      </c>
      <c r="F56" s="223">
        <v>2</v>
      </c>
      <c r="G56" s="220">
        <v>6</v>
      </c>
      <c r="H56" s="205">
        <v>2</v>
      </c>
      <c r="I56" s="205">
        <f t="shared" si="0"/>
        <v>4</v>
      </c>
      <c r="J56" s="400"/>
      <c r="K56" s="400"/>
      <c r="L56" s="400"/>
      <c r="M56" s="400"/>
      <c r="N56" s="400"/>
      <c r="O56" s="400"/>
      <c r="P56" s="400"/>
      <c r="Q56" s="400"/>
      <c r="R56" s="195"/>
      <c r="S56" s="202" t="s">
        <v>357</v>
      </c>
    </row>
    <row r="57" spans="1:19" ht="13" thickBot="1" x14ac:dyDescent="0.3">
      <c r="A57" s="16"/>
      <c r="B57" s="241"/>
      <c r="C57" s="236"/>
      <c r="D57" s="226" t="s">
        <v>165</v>
      </c>
      <c r="E57" s="163" t="s">
        <v>5</v>
      </c>
      <c r="F57" s="226">
        <v>2</v>
      </c>
      <c r="G57" s="219">
        <v>1</v>
      </c>
      <c r="H57" s="206">
        <v>4</v>
      </c>
      <c r="I57" s="206">
        <f t="shared" si="0"/>
        <v>8</v>
      </c>
      <c r="J57" s="401"/>
      <c r="K57" s="401"/>
      <c r="L57" s="401"/>
      <c r="M57" s="401"/>
      <c r="N57" s="401"/>
      <c r="O57" s="401"/>
      <c r="P57" s="401"/>
      <c r="Q57" s="401"/>
      <c r="R57" s="195"/>
      <c r="S57" s="202" t="s">
        <v>373</v>
      </c>
    </row>
    <row r="58" spans="1:19" x14ac:dyDescent="0.25">
      <c r="B58" s="238">
        <v>13</v>
      </c>
      <c r="C58" s="233" t="s">
        <v>346</v>
      </c>
      <c r="D58" s="223" t="s">
        <v>173</v>
      </c>
      <c r="E58" s="158" t="s">
        <v>124</v>
      </c>
      <c r="F58" s="223">
        <v>3</v>
      </c>
      <c r="G58" s="218">
        <v>3</v>
      </c>
      <c r="H58" s="205">
        <v>4</v>
      </c>
      <c r="I58" s="205">
        <f t="shared" si="0"/>
        <v>12</v>
      </c>
      <c r="J58" s="400">
        <f>AVERAGE(I58:I61)</f>
        <v>8</v>
      </c>
      <c r="K58" s="400"/>
      <c r="L58" s="400"/>
      <c r="M58" s="400"/>
      <c r="N58" s="400"/>
      <c r="O58" s="400">
        <v>4</v>
      </c>
      <c r="P58" s="400"/>
      <c r="Q58" s="400">
        <f>SUM(J58:P61)</f>
        <v>12</v>
      </c>
      <c r="R58" s="195"/>
      <c r="S58" s="202" t="s">
        <v>358</v>
      </c>
    </row>
    <row r="59" spans="1:19" x14ac:dyDescent="0.25">
      <c r="B59" s="240"/>
      <c r="C59" s="235"/>
      <c r="D59" s="223" t="s">
        <v>255</v>
      </c>
      <c r="E59" s="158" t="s">
        <v>154</v>
      </c>
      <c r="F59" s="223">
        <v>1</v>
      </c>
      <c r="G59" s="223">
        <v>4</v>
      </c>
      <c r="H59" s="205">
        <v>4</v>
      </c>
      <c r="I59" s="205">
        <f t="shared" si="0"/>
        <v>4</v>
      </c>
      <c r="J59" s="400"/>
      <c r="K59" s="400"/>
      <c r="L59" s="400"/>
      <c r="M59" s="400"/>
      <c r="N59" s="400"/>
      <c r="O59" s="400"/>
      <c r="P59" s="400"/>
      <c r="Q59" s="400"/>
      <c r="R59" s="195"/>
      <c r="S59" s="202" t="s">
        <v>346</v>
      </c>
    </row>
    <row r="60" spans="1:19" x14ac:dyDescent="0.25">
      <c r="B60" s="240"/>
      <c r="C60" s="235"/>
      <c r="D60" s="224" t="s">
        <v>222</v>
      </c>
      <c r="E60" s="229" t="s">
        <v>145</v>
      </c>
      <c r="F60" s="224">
        <v>2</v>
      </c>
      <c r="G60" s="224">
        <v>5</v>
      </c>
      <c r="H60" s="205">
        <v>4</v>
      </c>
      <c r="I60" s="205">
        <f t="shared" si="0"/>
        <v>8</v>
      </c>
      <c r="J60" s="400"/>
      <c r="K60" s="400"/>
      <c r="L60" s="400"/>
      <c r="M60" s="400"/>
      <c r="N60" s="400"/>
      <c r="O60" s="400"/>
      <c r="P60" s="400"/>
      <c r="Q60" s="400"/>
      <c r="R60" s="195"/>
      <c r="S60" s="202" t="s">
        <v>346</v>
      </c>
    </row>
    <row r="61" spans="1:19" ht="13" thickBot="1" x14ac:dyDescent="0.3">
      <c r="B61" s="241"/>
      <c r="C61" s="236"/>
      <c r="D61" s="225" t="s">
        <v>262</v>
      </c>
      <c r="E61" s="228" t="s">
        <v>74</v>
      </c>
      <c r="F61" s="225">
        <v>2</v>
      </c>
      <c r="G61" s="225">
        <v>6</v>
      </c>
      <c r="H61" s="206">
        <v>4</v>
      </c>
      <c r="I61" s="206">
        <f t="shared" si="0"/>
        <v>8</v>
      </c>
      <c r="J61" s="401"/>
      <c r="K61" s="401"/>
      <c r="L61" s="401"/>
      <c r="M61" s="401"/>
      <c r="N61" s="401"/>
      <c r="O61" s="401"/>
      <c r="P61" s="401"/>
      <c r="Q61" s="401"/>
      <c r="R61" s="195"/>
      <c r="S61" s="202" t="s">
        <v>346</v>
      </c>
    </row>
    <row r="62" spans="1:19" x14ac:dyDescent="0.25">
      <c r="B62" s="238">
        <v>14</v>
      </c>
      <c r="C62" s="233" t="s">
        <v>347</v>
      </c>
      <c r="D62" s="223" t="s">
        <v>197</v>
      </c>
      <c r="E62" s="158" t="s">
        <v>42</v>
      </c>
      <c r="F62" s="223">
        <v>2</v>
      </c>
      <c r="G62" s="223">
        <v>5</v>
      </c>
      <c r="H62" s="205">
        <v>4</v>
      </c>
      <c r="I62" s="205">
        <f t="shared" si="0"/>
        <v>8</v>
      </c>
      <c r="J62" s="400">
        <f>AVERAGE(I62:I65)</f>
        <v>7.5</v>
      </c>
      <c r="K62" s="400"/>
      <c r="L62" s="400"/>
      <c r="M62" s="400"/>
      <c r="N62" s="400"/>
      <c r="O62" s="400">
        <v>4</v>
      </c>
      <c r="P62" s="400"/>
      <c r="Q62" s="400">
        <f>SUM(J62:P65)</f>
        <v>11.5</v>
      </c>
      <c r="R62" s="195"/>
      <c r="S62" s="202" t="s">
        <v>360</v>
      </c>
    </row>
    <row r="63" spans="1:19" x14ac:dyDescent="0.25">
      <c r="B63" s="240"/>
      <c r="C63" s="235"/>
      <c r="D63" s="223" t="s">
        <v>205</v>
      </c>
      <c r="E63" s="158" t="s">
        <v>38</v>
      </c>
      <c r="F63" s="223">
        <v>2</v>
      </c>
      <c r="G63" s="223">
        <v>6</v>
      </c>
      <c r="H63" s="205">
        <v>4</v>
      </c>
      <c r="I63" s="205">
        <f t="shared" si="0"/>
        <v>8</v>
      </c>
      <c r="J63" s="400"/>
      <c r="K63" s="400"/>
      <c r="L63" s="400"/>
      <c r="M63" s="400"/>
      <c r="N63" s="400"/>
      <c r="O63" s="400"/>
      <c r="P63" s="400"/>
      <c r="Q63" s="400"/>
      <c r="R63" s="195"/>
      <c r="S63" s="202" t="s">
        <v>357</v>
      </c>
    </row>
    <row r="64" spans="1:19" x14ac:dyDescent="0.25">
      <c r="B64" s="240"/>
      <c r="C64" s="235"/>
      <c r="D64" s="223" t="s">
        <v>212</v>
      </c>
      <c r="E64" s="158" t="s">
        <v>44</v>
      </c>
      <c r="F64" s="223">
        <v>2</v>
      </c>
      <c r="G64" s="223">
        <v>7</v>
      </c>
      <c r="H64" s="205">
        <v>4</v>
      </c>
      <c r="I64" s="205">
        <f t="shared" si="0"/>
        <v>8</v>
      </c>
      <c r="J64" s="400"/>
      <c r="K64" s="400"/>
      <c r="L64" s="400"/>
      <c r="M64" s="400"/>
      <c r="N64" s="400"/>
      <c r="O64" s="400"/>
      <c r="P64" s="400"/>
      <c r="Q64" s="400"/>
      <c r="R64" s="195"/>
      <c r="S64" s="202" t="s">
        <v>356</v>
      </c>
    </row>
    <row r="65" spans="2:23" ht="13" thickBot="1" x14ac:dyDescent="0.3">
      <c r="B65" s="241"/>
      <c r="C65" s="236"/>
      <c r="D65" s="226" t="s">
        <v>214</v>
      </c>
      <c r="E65" s="163" t="s">
        <v>50</v>
      </c>
      <c r="F65" s="225">
        <v>3</v>
      </c>
      <c r="G65" s="226">
        <v>8</v>
      </c>
      <c r="H65" s="206">
        <v>2</v>
      </c>
      <c r="I65" s="206">
        <f t="shared" si="0"/>
        <v>6</v>
      </c>
      <c r="J65" s="401"/>
      <c r="K65" s="401"/>
      <c r="L65" s="401"/>
      <c r="M65" s="401"/>
      <c r="N65" s="401"/>
      <c r="O65" s="401"/>
      <c r="P65" s="401"/>
      <c r="Q65" s="401"/>
      <c r="R65" s="195"/>
      <c r="S65" s="202" t="s">
        <v>356</v>
      </c>
    </row>
    <row r="66" spans="2:23" ht="13" thickBot="1" x14ac:dyDescent="0.3">
      <c r="B66" s="214"/>
      <c r="C66" s="145"/>
      <c r="D66" s="145"/>
      <c r="E66" s="145"/>
      <c r="F66" s="145"/>
      <c r="G66" s="203"/>
      <c r="H66" s="145"/>
      <c r="I66" s="147"/>
      <c r="J66" s="215">
        <f>(SUM(J9:J65))/14</f>
        <v>9.0261904761904752</v>
      </c>
      <c r="K66" s="215">
        <f t="shared" ref="K66:Q66" si="1">(SUM(K9:K65))/14</f>
        <v>0</v>
      </c>
      <c r="L66" s="215">
        <f t="shared" si="1"/>
        <v>0</v>
      </c>
      <c r="M66" s="215">
        <f t="shared" si="1"/>
        <v>0</v>
      </c>
      <c r="N66" s="215">
        <f t="shared" si="1"/>
        <v>0</v>
      </c>
      <c r="O66" s="215">
        <f t="shared" si="1"/>
        <v>4.2857142857142856</v>
      </c>
      <c r="P66" s="215">
        <f t="shared" si="1"/>
        <v>0</v>
      </c>
      <c r="Q66" s="215">
        <f t="shared" si="1"/>
        <v>13.31190476190476</v>
      </c>
      <c r="R66" s="213"/>
    </row>
    <row r="67" spans="2:23" x14ac:dyDescent="0.25">
      <c r="B67" s="16"/>
      <c r="C67" s="16"/>
      <c r="D67" s="16"/>
      <c r="E67" s="16"/>
      <c r="F67" s="16"/>
      <c r="G67" s="195"/>
      <c r="H67" s="16"/>
      <c r="I67" s="16"/>
      <c r="J67" s="16">
        <f>SUM(J9:J65)</f>
        <v>126.36666666666666</v>
      </c>
      <c r="K67" s="16">
        <f t="shared" ref="K67:P67" si="2">SUM(K9:K65)</f>
        <v>0</v>
      </c>
      <c r="L67" s="16">
        <f t="shared" si="2"/>
        <v>0</v>
      </c>
      <c r="M67" s="16">
        <f t="shared" si="2"/>
        <v>0</v>
      </c>
      <c r="N67" s="16">
        <f t="shared" si="2"/>
        <v>0</v>
      </c>
      <c r="O67" s="16">
        <f t="shared" si="2"/>
        <v>60</v>
      </c>
      <c r="P67" s="16">
        <f t="shared" si="2"/>
        <v>0</v>
      </c>
      <c r="Q67" s="16">
        <f>SUM(Q9:Q65)</f>
        <v>186.36666666666665</v>
      </c>
      <c r="R67" s="16"/>
    </row>
    <row r="68" spans="2:23" x14ac:dyDescent="0.25">
      <c r="B68" s="16"/>
      <c r="C68" s="16"/>
      <c r="D68" s="16"/>
      <c r="E68" s="16"/>
      <c r="F68" s="16"/>
      <c r="G68" s="195"/>
      <c r="H68" s="16"/>
      <c r="I68" s="16"/>
      <c r="J68" s="16"/>
      <c r="K68" s="16"/>
      <c r="L68" s="16"/>
      <c r="M68" s="16"/>
      <c r="N68" s="16"/>
      <c r="O68" s="16"/>
      <c r="P68" s="16"/>
      <c r="Q68" s="16"/>
      <c r="R68" s="16"/>
    </row>
    <row r="69" spans="2:23" ht="13" thickBot="1" x14ac:dyDescent="0.3">
      <c r="G69" s="196"/>
    </row>
    <row r="70" spans="2:23" ht="12.5" customHeight="1" x14ac:dyDescent="0.25">
      <c r="G70" s="196"/>
      <c r="K70" s="406" t="s">
        <v>361</v>
      </c>
      <c r="L70" s="266" t="s">
        <v>419</v>
      </c>
      <c r="M70" s="415" t="s">
        <v>3</v>
      </c>
      <c r="N70" s="416"/>
      <c r="O70" s="417"/>
      <c r="P70" s="266" t="s">
        <v>3</v>
      </c>
      <c r="Q70" s="266"/>
      <c r="R70" s="266"/>
      <c r="S70" s="266" t="s">
        <v>3</v>
      </c>
      <c r="T70" s="415" t="s">
        <v>3</v>
      </c>
      <c r="U70" s="417"/>
      <c r="V70" s="406" t="s">
        <v>425</v>
      </c>
      <c r="W70" s="409"/>
    </row>
    <row r="71" spans="2:23" ht="58" thickBot="1" x14ac:dyDescent="0.3">
      <c r="G71" s="196"/>
      <c r="K71" s="407"/>
      <c r="L71" s="267" t="s">
        <v>420</v>
      </c>
      <c r="M71" s="418" t="s">
        <v>421</v>
      </c>
      <c r="N71" s="419"/>
      <c r="O71" s="420"/>
      <c r="P71" s="267" t="s">
        <v>422</v>
      </c>
      <c r="Q71" s="267"/>
      <c r="R71" s="267"/>
      <c r="S71" s="267" t="s">
        <v>423</v>
      </c>
      <c r="T71" s="421" t="s">
        <v>424</v>
      </c>
      <c r="U71" s="422"/>
      <c r="V71" s="407"/>
      <c r="W71" s="409"/>
    </row>
    <row r="72" spans="2:23" ht="24" thickTop="1" thickBot="1" x14ac:dyDescent="0.3">
      <c r="G72" s="196"/>
      <c r="K72" s="407"/>
      <c r="L72" s="268"/>
      <c r="M72" s="410" t="s">
        <v>426</v>
      </c>
      <c r="N72" s="267" t="s">
        <v>427</v>
      </c>
      <c r="O72" s="410" t="s">
        <v>429</v>
      </c>
      <c r="P72" s="268"/>
      <c r="Q72" s="268"/>
      <c r="R72" s="268"/>
      <c r="S72" s="268"/>
      <c r="T72" s="423"/>
      <c r="U72" s="424"/>
      <c r="V72" s="407"/>
      <c r="W72" s="270"/>
    </row>
    <row r="73" spans="2:23" ht="35" thickBot="1" x14ac:dyDescent="0.3">
      <c r="G73" s="196"/>
      <c r="K73" s="408"/>
      <c r="L73" s="269"/>
      <c r="M73" s="408"/>
      <c r="N73" s="271" t="s">
        <v>428</v>
      </c>
      <c r="O73" s="408"/>
      <c r="P73" s="269"/>
      <c r="Q73" s="269"/>
      <c r="R73" s="269"/>
      <c r="S73" s="269"/>
      <c r="T73" s="271" t="s">
        <v>428</v>
      </c>
      <c r="U73" s="271" t="s">
        <v>429</v>
      </c>
      <c r="V73" s="408"/>
      <c r="W73" s="270"/>
    </row>
    <row r="74" spans="2:23" ht="14" thickTop="1" thickBot="1" x14ac:dyDescent="0.3">
      <c r="G74" s="196"/>
      <c r="K74" s="272">
        <v>-1</v>
      </c>
      <c r="L74" s="273">
        <v>-2</v>
      </c>
      <c r="M74" s="273">
        <v>-3</v>
      </c>
      <c r="N74" s="273">
        <v>-4</v>
      </c>
      <c r="O74" s="273">
        <v>-5</v>
      </c>
      <c r="P74" s="273">
        <v>-6</v>
      </c>
      <c r="Q74" s="273"/>
      <c r="R74" s="273"/>
      <c r="S74" s="273">
        <v>-7</v>
      </c>
      <c r="T74" s="273">
        <v>-8</v>
      </c>
      <c r="U74" s="273">
        <v>-9</v>
      </c>
      <c r="V74" s="273">
        <v>-10</v>
      </c>
      <c r="W74" s="270"/>
    </row>
    <row r="75" spans="2:23" ht="69.5" thickBot="1" x14ac:dyDescent="0.3">
      <c r="G75" s="196"/>
      <c r="K75" s="274">
        <v>1</v>
      </c>
      <c r="L75" s="275" t="s">
        <v>334</v>
      </c>
      <c r="M75" s="276">
        <v>10</v>
      </c>
      <c r="N75" s="276"/>
      <c r="O75" s="276"/>
      <c r="P75" s="276"/>
      <c r="Q75" s="276"/>
      <c r="R75" s="276"/>
      <c r="S75" s="276"/>
      <c r="T75" s="276">
        <v>8</v>
      </c>
      <c r="U75" s="276"/>
      <c r="V75" s="276"/>
      <c r="W75" s="122"/>
    </row>
    <row r="76" spans="2:23" ht="46.5" thickBot="1" x14ac:dyDescent="0.3">
      <c r="G76" s="196"/>
      <c r="K76" s="274">
        <v>2</v>
      </c>
      <c r="L76" s="277" t="s">
        <v>335</v>
      </c>
      <c r="M76" s="276">
        <v>8.6999999999999993</v>
      </c>
      <c r="N76" s="276"/>
      <c r="O76" s="276"/>
      <c r="P76" s="276"/>
      <c r="Q76" s="276"/>
      <c r="R76" s="276"/>
      <c r="S76" s="276"/>
      <c r="T76" s="276">
        <v>4</v>
      </c>
      <c r="U76" s="276"/>
      <c r="V76" s="276"/>
      <c r="W76" s="122"/>
    </row>
    <row r="77" spans="2:23" ht="46.5" thickBot="1" x14ac:dyDescent="0.3">
      <c r="G77" s="196"/>
      <c r="K77" s="274">
        <v>3</v>
      </c>
      <c r="L77" s="277" t="s">
        <v>336</v>
      </c>
      <c r="M77" s="276">
        <v>8</v>
      </c>
      <c r="N77" s="276"/>
      <c r="O77" s="276"/>
      <c r="P77" s="276"/>
      <c r="Q77" s="276"/>
      <c r="R77" s="276"/>
      <c r="S77" s="276"/>
      <c r="T77" s="276">
        <v>10</v>
      </c>
      <c r="U77" s="276"/>
      <c r="V77" s="276"/>
      <c r="W77" s="122"/>
    </row>
    <row r="78" spans="2:23" ht="46.5" thickBot="1" x14ac:dyDescent="0.3">
      <c r="G78" s="196"/>
      <c r="K78" s="274">
        <v>4</v>
      </c>
      <c r="L78" s="277" t="s">
        <v>337</v>
      </c>
      <c r="M78" s="276">
        <v>10</v>
      </c>
      <c r="N78" s="276"/>
      <c r="O78" s="276"/>
      <c r="P78" s="276"/>
      <c r="Q78" s="276"/>
      <c r="R78" s="276"/>
      <c r="S78" s="276"/>
      <c r="T78" s="276">
        <v>6</v>
      </c>
      <c r="U78" s="276"/>
      <c r="V78" s="276"/>
      <c r="W78" s="122"/>
    </row>
    <row r="79" spans="2:23" ht="35" thickBot="1" x14ac:dyDescent="0.3">
      <c r="G79" s="196"/>
      <c r="K79" s="274">
        <v>5</v>
      </c>
      <c r="L79" s="275" t="s">
        <v>338</v>
      </c>
      <c r="M79" s="276">
        <v>12</v>
      </c>
      <c r="N79" s="276"/>
      <c r="O79" s="276"/>
      <c r="P79" s="276"/>
      <c r="Q79" s="276"/>
      <c r="R79" s="276"/>
      <c r="S79" s="276"/>
      <c r="T79" s="276"/>
      <c r="U79" s="276"/>
      <c r="V79" s="276"/>
      <c r="W79" s="122"/>
    </row>
    <row r="80" spans="2:23" ht="46.5" thickBot="1" x14ac:dyDescent="0.3">
      <c r="G80" s="196"/>
      <c r="K80" s="274">
        <v>6</v>
      </c>
      <c r="L80" s="275" t="s">
        <v>339</v>
      </c>
      <c r="M80" s="276">
        <v>9.6</v>
      </c>
      <c r="N80" s="276"/>
      <c r="O80" s="276"/>
      <c r="P80" s="276"/>
      <c r="Q80" s="276"/>
      <c r="R80" s="276"/>
      <c r="S80" s="276"/>
      <c r="T80" s="276"/>
      <c r="U80" s="276"/>
      <c r="V80" s="276"/>
      <c r="W80" s="122"/>
    </row>
    <row r="81" spans="7:23" ht="69.5" thickBot="1" x14ac:dyDescent="0.3">
      <c r="G81" s="196"/>
      <c r="K81" s="274">
        <v>7</v>
      </c>
      <c r="L81" s="275" t="s">
        <v>340</v>
      </c>
      <c r="M81" s="276">
        <v>8.8000000000000007</v>
      </c>
      <c r="N81" s="276"/>
      <c r="O81" s="276"/>
      <c r="P81" s="276"/>
      <c r="Q81" s="276"/>
      <c r="R81" s="276"/>
      <c r="S81" s="276"/>
      <c r="T81" s="276">
        <v>4</v>
      </c>
      <c r="U81" s="276"/>
      <c r="V81" s="276"/>
      <c r="W81" s="122"/>
    </row>
    <row r="82" spans="7:23" ht="58" thickBot="1" x14ac:dyDescent="0.3">
      <c r="G82" s="196"/>
      <c r="K82" s="274">
        <v>8</v>
      </c>
      <c r="L82" s="275" t="s">
        <v>341</v>
      </c>
      <c r="M82" s="276">
        <v>11</v>
      </c>
      <c r="N82" s="276"/>
      <c r="O82" s="276"/>
      <c r="P82" s="276"/>
      <c r="Q82" s="276"/>
      <c r="R82" s="276"/>
      <c r="S82" s="276"/>
      <c r="T82" s="276">
        <v>4</v>
      </c>
      <c r="U82" s="276"/>
      <c r="V82" s="276"/>
      <c r="W82" s="122"/>
    </row>
    <row r="83" spans="7:23" ht="46.5" thickBot="1" x14ac:dyDescent="0.3">
      <c r="G83" s="196"/>
      <c r="K83" s="274">
        <v>9</v>
      </c>
      <c r="L83" s="277" t="s">
        <v>342</v>
      </c>
      <c r="M83" s="276">
        <v>7</v>
      </c>
      <c r="N83" s="276"/>
      <c r="O83" s="276"/>
      <c r="P83" s="276"/>
      <c r="Q83" s="276"/>
      <c r="R83" s="276"/>
      <c r="S83" s="276"/>
      <c r="T83" s="278">
        <v>4</v>
      </c>
      <c r="U83" s="278"/>
      <c r="V83" s="276"/>
      <c r="W83" s="122"/>
    </row>
    <row r="84" spans="7:23" ht="58" thickBot="1" x14ac:dyDescent="0.3">
      <c r="G84" s="196"/>
      <c r="K84" s="274">
        <v>10</v>
      </c>
      <c r="L84" s="275" t="s">
        <v>343</v>
      </c>
      <c r="M84" s="276">
        <v>8.8000000000000007</v>
      </c>
      <c r="N84" s="276"/>
      <c r="O84" s="276"/>
      <c r="P84" s="276"/>
      <c r="Q84" s="276"/>
      <c r="R84" s="276"/>
      <c r="S84" s="276"/>
      <c r="T84" s="276"/>
      <c r="U84" s="276"/>
      <c r="V84" s="276"/>
      <c r="W84" s="122"/>
    </row>
    <row r="85" spans="7:23" ht="46.5" thickBot="1" x14ac:dyDescent="0.3">
      <c r="G85" s="196"/>
      <c r="K85" s="274">
        <v>11</v>
      </c>
      <c r="L85" s="275" t="s">
        <v>344</v>
      </c>
      <c r="M85" s="276">
        <v>10</v>
      </c>
      <c r="N85" s="276"/>
      <c r="O85" s="276"/>
      <c r="P85" s="276"/>
      <c r="Q85" s="276"/>
      <c r="R85" s="276"/>
      <c r="S85" s="276"/>
      <c r="T85" s="276"/>
      <c r="U85" s="276"/>
      <c r="V85" s="276"/>
      <c r="W85" s="122"/>
    </row>
    <row r="86" spans="7:23" ht="69.5" thickBot="1" x14ac:dyDescent="0.3">
      <c r="G86" s="196"/>
      <c r="K86" s="274">
        <v>12</v>
      </c>
      <c r="L86" s="275" t="s">
        <v>345</v>
      </c>
      <c r="M86" s="276">
        <v>7</v>
      </c>
      <c r="N86" s="276"/>
      <c r="O86" s="276"/>
      <c r="P86" s="276"/>
      <c r="Q86" s="276"/>
      <c r="R86" s="276"/>
      <c r="S86" s="276"/>
      <c r="T86" s="276"/>
      <c r="U86" s="276"/>
      <c r="V86" s="276"/>
      <c r="W86" s="122"/>
    </row>
    <row r="87" spans="7:23" ht="58" thickBot="1" x14ac:dyDescent="0.3">
      <c r="G87" s="196"/>
      <c r="K87" s="279">
        <v>13</v>
      </c>
      <c r="L87" s="277" t="s">
        <v>346</v>
      </c>
      <c r="M87" s="276">
        <v>8</v>
      </c>
      <c r="N87" s="276"/>
      <c r="O87" s="276"/>
      <c r="P87" s="276"/>
      <c r="Q87" s="276"/>
      <c r="R87" s="276"/>
      <c r="S87" s="276"/>
      <c r="T87" s="278"/>
      <c r="U87" s="278"/>
      <c r="V87" s="276"/>
      <c r="W87" s="122"/>
    </row>
    <row r="88" spans="7:23" ht="58" thickBot="1" x14ac:dyDescent="0.3">
      <c r="G88" s="196"/>
      <c r="K88" s="279">
        <v>14</v>
      </c>
      <c r="L88" s="277" t="s">
        <v>347</v>
      </c>
      <c r="M88" s="276">
        <v>7.5</v>
      </c>
      <c r="N88" s="276"/>
      <c r="O88" s="276"/>
      <c r="P88" s="276"/>
      <c r="Q88" s="276"/>
      <c r="R88" s="276"/>
      <c r="S88" s="276"/>
      <c r="T88" s="278">
        <v>4</v>
      </c>
      <c r="U88" s="278"/>
      <c r="V88" s="276"/>
      <c r="W88" s="122"/>
    </row>
    <row r="89" spans="7:23" ht="14.5" thickBot="1" x14ac:dyDescent="0.3">
      <c r="G89" s="196"/>
      <c r="K89" s="411" t="s">
        <v>117</v>
      </c>
      <c r="L89" s="412"/>
      <c r="M89" s="273">
        <v>126.37</v>
      </c>
      <c r="N89" s="273"/>
      <c r="O89" s="273"/>
      <c r="P89" s="273"/>
      <c r="Q89" s="273"/>
      <c r="R89" s="273"/>
      <c r="S89" s="273"/>
      <c r="T89" s="273"/>
      <c r="U89" s="276"/>
      <c r="V89" s="273"/>
      <c r="W89" s="122"/>
    </row>
    <row r="90" spans="7:23" ht="14.5" customHeight="1" thickBot="1" x14ac:dyDescent="0.3">
      <c r="G90" s="196"/>
      <c r="K90" s="413" t="s">
        <v>430</v>
      </c>
      <c r="L90" s="414"/>
      <c r="M90" s="280">
        <v>9.0299999999999994</v>
      </c>
      <c r="N90" s="280"/>
      <c r="O90" s="280"/>
      <c r="P90" s="280"/>
      <c r="Q90" s="280"/>
      <c r="R90" s="280"/>
      <c r="S90" s="280"/>
      <c r="T90" s="280"/>
      <c r="U90" s="281"/>
      <c r="V90" s="280"/>
      <c r="W90" s="122"/>
    </row>
    <row r="91" spans="7:23" ht="13" thickTop="1" x14ac:dyDescent="0.25"/>
  </sheetData>
  <mergeCells count="127">
    <mergeCell ref="Q58:Q61"/>
    <mergeCell ref="Q62:Q65"/>
    <mergeCell ref="Q34:Q38"/>
    <mergeCell ref="Q39:Q42"/>
    <mergeCell ref="Q43:Q46"/>
    <mergeCell ref="Q47:Q51"/>
    <mergeCell ref="Q52:Q53"/>
    <mergeCell ref="Q54:Q57"/>
    <mergeCell ref="Q9:Q12"/>
    <mergeCell ref="Q13:Q18"/>
    <mergeCell ref="Q19:Q22"/>
    <mergeCell ref="Q23:Q26"/>
    <mergeCell ref="Q27:Q28"/>
    <mergeCell ref="Q29:Q33"/>
    <mergeCell ref="K62:K65"/>
    <mergeCell ref="L62:L65"/>
    <mergeCell ref="M62:M65"/>
    <mergeCell ref="N62:N65"/>
    <mergeCell ref="O62:O65"/>
    <mergeCell ref="P62:P65"/>
    <mergeCell ref="K58:K61"/>
    <mergeCell ref="L58:L61"/>
    <mergeCell ref="M58:M61"/>
    <mergeCell ref="N58:N61"/>
    <mergeCell ref="O58:O61"/>
    <mergeCell ref="P58:P61"/>
    <mergeCell ref="K54:K57"/>
    <mergeCell ref="L54:L57"/>
    <mergeCell ref="M54:M57"/>
    <mergeCell ref="N54:N57"/>
    <mergeCell ref="O54:O57"/>
    <mergeCell ref="P54:P57"/>
    <mergeCell ref="K52:K53"/>
    <mergeCell ref="L52:L53"/>
    <mergeCell ref="M52:M53"/>
    <mergeCell ref="N52:N53"/>
    <mergeCell ref="O52:O53"/>
    <mergeCell ref="P52:P53"/>
    <mergeCell ref="K47:K51"/>
    <mergeCell ref="L47:L51"/>
    <mergeCell ref="M47:M51"/>
    <mergeCell ref="N47:N51"/>
    <mergeCell ref="O47:O51"/>
    <mergeCell ref="P47:P51"/>
    <mergeCell ref="K43:K46"/>
    <mergeCell ref="L43:L46"/>
    <mergeCell ref="M43:M46"/>
    <mergeCell ref="N43:N46"/>
    <mergeCell ref="O43:O46"/>
    <mergeCell ref="P43:P46"/>
    <mergeCell ref="K39:K42"/>
    <mergeCell ref="L39:L42"/>
    <mergeCell ref="M39:M42"/>
    <mergeCell ref="N39:N42"/>
    <mergeCell ref="O39:O42"/>
    <mergeCell ref="P39:P42"/>
    <mergeCell ref="K34:K38"/>
    <mergeCell ref="L34:L38"/>
    <mergeCell ref="M34:M38"/>
    <mergeCell ref="N34:N38"/>
    <mergeCell ref="O34:O38"/>
    <mergeCell ref="P34:P38"/>
    <mergeCell ref="K29:K33"/>
    <mergeCell ref="L29:L33"/>
    <mergeCell ref="M29:M33"/>
    <mergeCell ref="N29:N33"/>
    <mergeCell ref="O29:O33"/>
    <mergeCell ref="P29:P33"/>
    <mergeCell ref="K27:K28"/>
    <mergeCell ref="L27:L28"/>
    <mergeCell ref="M27:M28"/>
    <mergeCell ref="N27:N28"/>
    <mergeCell ref="O27:O28"/>
    <mergeCell ref="P27:P28"/>
    <mergeCell ref="L9:L12"/>
    <mergeCell ref="M9:M12"/>
    <mergeCell ref="N9:N12"/>
    <mergeCell ref="O9:O12"/>
    <mergeCell ref="P9:P12"/>
    <mergeCell ref="K23:K26"/>
    <mergeCell ref="L23:L26"/>
    <mergeCell ref="M23:M26"/>
    <mergeCell ref="N23:N26"/>
    <mergeCell ref="O23:O26"/>
    <mergeCell ref="P23:P26"/>
    <mergeCell ref="K19:K22"/>
    <mergeCell ref="L19:L22"/>
    <mergeCell ref="M19:M22"/>
    <mergeCell ref="N19:N22"/>
    <mergeCell ref="O19:O22"/>
    <mergeCell ref="P19:P22"/>
    <mergeCell ref="V70:V73"/>
    <mergeCell ref="W70:W71"/>
    <mergeCell ref="M72:M73"/>
    <mergeCell ref="O72:O73"/>
    <mergeCell ref="K89:L89"/>
    <mergeCell ref="K90:L90"/>
    <mergeCell ref="K70:K73"/>
    <mergeCell ref="M70:O70"/>
    <mergeCell ref="M71:O71"/>
    <mergeCell ref="T70:U70"/>
    <mergeCell ref="T71:U71"/>
    <mergeCell ref="T72:U72"/>
    <mergeCell ref="K7:N7"/>
    <mergeCell ref="O7:P7"/>
    <mergeCell ref="J58:J61"/>
    <mergeCell ref="J54:J57"/>
    <mergeCell ref="J62:J65"/>
    <mergeCell ref="J19:J22"/>
    <mergeCell ref="J23:J26"/>
    <mergeCell ref="J27:J28"/>
    <mergeCell ref="J29:J33"/>
    <mergeCell ref="J34:J38"/>
    <mergeCell ref="J39:J42"/>
    <mergeCell ref="J43:J46"/>
    <mergeCell ref="J47:J51"/>
    <mergeCell ref="J52:J53"/>
    <mergeCell ref="I7:J7"/>
    <mergeCell ref="J9:J12"/>
    <mergeCell ref="J13:J18"/>
    <mergeCell ref="K13:K18"/>
    <mergeCell ref="L13:L18"/>
    <mergeCell ref="M13:M18"/>
    <mergeCell ref="N13:N18"/>
    <mergeCell ref="O13:O18"/>
    <mergeCell ref="P13:P18"/>
    <mergeCell ref="K9:K12"/>
  </mergeCells>
  <pageMargins left="0.70866141732283472" right="0.70866141732283472" top="0.74803149606299213" bottom="0.74803149606299213" header="0.31496062992125984" footer="0.31496062992125984"/>
  <pageSetup paperSize="5"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
  <sheetViews>
    <sheetView topLeftCell="A4" workbookViewId="0">
      <selection activeCell="B6" sqref="B6:E20"/>
    </sheetView>
  </sheetViews>
  <sheetFormatPr defaultRowHeight="12.5" x14ac:dyDescent="0.25"/>
  <cols>
    <col min="2" max="2" width="3.1796875" bestFit="1" customWidth="1"/>
    <col min="3" max="3" width="36.453125" customWidth="1"/>
    <col min="4" max="4" width="14" customWidth="1"/>
    <col min="5" max="5" width="16.1796875" customWidth="1"/>
    <col min="6" max="6" width="4.81640625" bestFit="1" customWidth="1"/>
    <col min="7" max="7" width="3.81640625" bestFit="1" customWidth="1"/>
    <col min="14" max="14" width="9.90625" bestFit="1" customWidth="1"/>
  </cols>
  <sheetData>
    <row r="1" spans="2:15" x14ac:dyDescent="0.25">
      <c r="B1" s="30" t="s">
        <v>441</v>
      </c>
    </row>
    <row r="3" spans="2:15" ht="13" thickBot="1" x14ac:dyDescent="0.3"/>
    <row r="4" spans="2:15" ht="52.5" thickBot="1" x14ac:dyDescent="0.3">
      <c r="B4" s="291" t="s">
        <v>0</v>
      </c>
      <c r="C4" s="292" t="s">
        <v>437</v>
      </c>
      <c r="D4" s="292" t="s">
        <v>438</v>
      </c>
      <c r="E4" s="292" t="s">
        <v>439</v>
      </c>
      <c r="H4" s="425">
        <v>2015</v>
      </c>
      <c r="I4" s="425"/>
      <c r="J4" s="425">
        <v>2016</v>
      </c>
      <c r="K4" s="425"/>
      <c r="L4" s="425">
        <v>2017</v>
      </c>
      <c r="M4" s="425"/>
      <c r="N4" s="425">
        <v>2018</v>
      </c>
      <c r="O4" s="425"/>
    </row>
    <row r="5" spans="2:15" ht="14" thickTop="1" thickBot="1" x14ac:dyDescent="0.3">
      <c r="B5" s="119" t="s">
        <v>320</v>
      </c>
      <c r="C5" s="297" t="s">
        <v>321</v>
      </c>
      <c r="D5" s="297" t="s">
        <v>322</v>
      </c>
      <c r="E5" s="297" t="s">
        <v>323</v>
      </c>
      <c r="N5" s="302">
        <v>76086</v>
      </c>
    </row>
    <row r="6" spans="2:15" ht="14.5" thickBot="1" x14ac:dyDescent="0.3">
      <c r="B6" s="293">
        <v>1</v>
      </c>
      <c r="C6" s="294" t="s">
        <v>334</v>
      </c>
      <c r="D6" s="295">
        <v>31</v>
      </c>
      <c r="E6" s="295">
        <v>5</v>
      </c>
      <c r="F6">
        <f>D6*E6</f>
        <v>155</v>
      </c>
    </row>
    <row r="7" spans="2:15" ht="14.5" thickBot="1" x14ac:dyDescent="0.3">
      <c r="B7" s="293">
        <v>2</v>
      </c>
      <c r="C7" s="296" t="s">
        <v>335</v>
      </c>
      <c r="D7" s="295">
        <v>36</v>
      </c>
      <c r="E7" s="295">
        <v>5</v>
      </c>
      <c r="F7">
        <f t="shared" ref="F7:F19" si="0">D7*E7</f>
        <v>180</v>
      </c>
    </row>
    <row r="8" spans="2:15" ht="14.5" thickBot="1" x14ac:dyDescent="0.3">
      <c r="B8" s="293">
        <v>3</v>
      </c>
      <c r="C8" s="296" t="s">
        <v>336</v>
      </c>
      <c r="D8" s="295">
        <v>33</v>
      </c>
      <c r="E8" s="295">
        <v>5</v>
      </c>
      <c r="F8">
        <f t="shared" si="0"/>
        <v>165</v>
      </c>
    </row>
    <row r="9" spans="2:15" ht="14.5" thickBot="1" x14ac:dyDescent="0.3">
      <c r="B9" s="293">
        <v>4</v>
      </c>
      <c r="C9" s="296" t="s">
        <v>337</v>
      </c>
      <c r="D9" s="295">
        <v>35</v>
      </c>
      <c r="E9" s="295">
        <v>5</v>
      </c>
      <c r="F9">
        <f t="shared" si="0"/>
        <v>175</v>
      </c>
    </row>
    <row r="10" spans="2:15" ht="14.5" thickBot="1" x14ac:dyDescent="0.3">
      <c r="B10" s="293">
        <v>5</v>
      </c>
      <c r="C10" s="294" t="s">
        <v>338</v>
      </c>
      <c r="D10" s="295">
        <v>27</v>
      </c>
      <c r="E10" s="295">
        <v>5</v>
      </c>
      <c r="F10">
        <f t="shared" si="0"/>
        <v>135</v>
      </c>
    </row>
    <row r="11" spans="2:15" ht="14.5" thickBot="1" x14ac:dyDescent="0.3">
      <c r="B11" s="293">
        <v>6</v>
      </c>
      <c r="C11" s="294" t="s">
        <v>339</v>
      </c>
      <c r="D11" s="295">
        <v>29</v>
      </c>
      <c r="E11" s="295">
        <v>5</v>
      </c>
      <c r="F11">
        <f t="shared" si="0"/>
        <v>145</v>
      </c>
    </row>
    <row r="12" spans="2:15" ht="14.5" thickBot="1" x14ac:dyDescent="0.3">
      <c r="B12" s="293">
        <v>7</v>
      </c>
      <c r="C12" s="294" t="s">
        <v>340</v>
      </c>
      <c r="D12" s="295">
        <v>40</v>
      </c>
      <c r="E12" s="295">
        <v>5</v>
      </c>
      <c r="F12">
        <f t="shared" si="0"/>
        <v>200</v>
      </c>
    </row>
    <row r="13" spans="2:15" ht="14.5" thickBot="1" x14ac:dyDescent="0.3">
      <c r="B13" s="293">
        <v>8</v>
      </c>
      <c r="C13" s="294" t="s">
        <v>341</v>
      </c>
      <c r="D13" s="295">
        <v>18</v>
      </c>
      <c r="E13" s="295">
        <v>5</v>
      </c>
      <c r="F13">
        <f t="shared" si="0"/>
        <v>90</v>
      </c>
    </row>
    <row r="14" spans="2:15" ht="14.5" thickBot="1" x14ac:dyDescent="0.3">
      <c r="B14" s="293">
        <v>9</v>
      </c>
      <c r="C14" s="296" t="s">
        <v>342</v>
      </c>
      <c r="D14" s="295">
        <v>28</v>
      </c>
      <c r="E14" s="295">
        <v>5</v>
      </c>
      <c r="F14">
        <f t="shared" si="0"/>
        <v>140</v>
      </c>
    </row>
    <row r="15" spans="2:15" ht="14.5" thickBot="1" x14ac:dyDescent="0.3">
      <c r="B15" s="293">
        <v>10</v>
      </c>
      <c r="C15" s="294" t="s">
        <v>343</v>
      </c>
      <c r="D15" s="295">
        <v>12</v>
      </c>
      <c r="E15" s="295">
        <v>4</v>
      </c>
      <c r="F15">
        <f t="shared" si="0"/>
        <v>48</v>
      </c>
    </row>
    <row r="16" spans="2:15" ht="14.5" thickBot="1" x14ac:dyDescent="0.3">
      <c r="B16" s="293">
        <v>11</v>
      </c>
      <c r="C16" s="294" t="s">
        <v>344</v>
      </c>
      <c r="D16" s="295">
        <v>19</v>
      </c>
      <c r="E16" s="295">
        <v>4</v>
      </c>
      <c r="F16">
        <f t="shared" si="0"/>
        <v>76</v>
      </c>
    </row>
    <row r="17" spans="2:7" ht="14.5" thickBot="1" x14ac:dyDescent="0.3">
      <c r="B17" s="293">
        <v>12</v>
      </c>
      <c r="C17" s="294" t="s">
        <v>345</v>
      </c>
      <c r="D17" s="295">
        <v>27</v>
      </c>
      <c r="E17" s="295">
        <v>4</v>
      </c>
      <c r="F17">
        <f t="shared" si="0"/>
        <v>108</v>
      </c>
    </row>
    <row r="18" spans="2:7" ht="14.5" thickBot="1" x14ac:dyDescent="0.3">
      <c r="B18" s="293">
        <v>13</v>
      </c>
      <c r="C18" s="296" t="s">
        <v>346</v>
      </c>
      <c r="D18" s="295">
        <v>12</v>
      </c>
      <c r="E18" s="295">
        <v>3</v>
      </c>
      <c r="F18">
        <f t="shared" si="0"/>
        <v>36</v>
      </c>
    </row>
    <row r="19" spans="2:7" ht="14.5" thickBot="1" x14ac:dyDescent="0.3">
      <c r="B19" s="293">
        <v>14</v>
      </c>
      <c r="C19" s="296" t="s">
        <v>347</v>
      </c>
      <c r="D19" s="295">
        <v>12</v>
      </c>
      <c r="E19" s="295">
        <v>3</v>
      </c>
      <c r="F19">
        <f t="shared" si="0"/>
        <v>36</v>
      </c>
    </row>
    <row r="20" spans="2:7" ht="14.5" thickBot="1" x14ac:dyDescent="0.3">
      <c r="B20" s="353" t="s">
        <v>375</v>
      </c>
      <c r="C20" s="354"/>
      <c r="D20" s="295">
        <f>SUM(D6:D19)</f>
        <v>359</v>
      </c>
      <c r="E20" s="299">
        <f>SUM(E6:E19)</f>
        <v>63</v>
      </c>
      <c r="F20">
        <f>SUM(F6:F19)</f>
        <v>1689</v>
      </c>
    </row>
    <row r="21" spans="2:7" ht="28" customHeight="1" thickBot="1" x14ac:dyDescent="0.3">
      <c r="B21" s="355" t="s">
        <v>440</v>
      </c>
      <c r="C21" s="356"/>
      <c r="D21" s="356"/>
      <c r="E21" s="357"/>
      <c r="F21" s="298">
        <f>F20/D20</f>
        <v>4.7047353760445683</v>
      </c>
      <c r="G21" s="196">
        <f>E20/14</f>
        <v>4.5</v>
      </c>
    </row>
  </sheetData>
  <mergeCells count="6">
    <mergeCell ref="N4:O4"/>
    <mergeCell ref="B20:C20"/>
    <mergeCell ref="B21:E21"/>
    <mergeCell ref="H4:I4"/>
    <mergeCell ref="J4:K4"/>
    <mergeCell ref="L4:M4"/>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2"/>
  <sheetViews>
    <sheetView topLeftCell="A175" zoomScale="99" zoomScaleNormal="99" workbookViewId="0">
      <selection activeCell="D195" sqref="D195"/>
    </sheetView>
  </sheetViews>
  <sheetFormatPr defaultRowHeight="12.5" x14ac:dyDescent="0.25"/>
  <cols>
    <col min="1" max="1" width="3.6328125" bestFit="1" customWidth="1"/>
    <col min="2" max="2" width="6" customWidth="1"/>
    <col min="3" max="3" width="16.08984375" bestFit="1" customWidth="1"/>
    <col min="4" max="4" width="32.81640625" bestFit="1" customWidth="1"/>
    <col min="5" max="5" width="6.1796875" customWidth="1"/>
    <col min="6" max="6" width="5.54296875" customWidth="1"/>
    <col min="7" max="7" width="12" customWidth="1"/>
    <col min="8" max="8" width="10" customWidth="1"/>
    <col min="9" max="9" width="8.90625" customWidth="1"/>
    <col min="10" max="11" width="7.1796875" customWidth="1"/>
    <col min="12" max="12" width="9" customWidth="1"/>
    <col min="13" max="13" width="26.26953125" customWidth="1"/>
    <col min="14" max="14" width="9" customWidth="1"/>
    <col min="15" max="15" width="3.54296875" customWidth="1"/>
    <col min="16" max="16" width="5.54296875" customWidth="1"/>
    <col min="17" max="18" width="5.26953125" customWidth="1"/>
    <col min="22" max="22" width="25.1796875" customWidth="1"/>
  </cols>
  <sheetData>
    <row r="1" spans="1:23" ht="15.5" x14ac:dyDescent="0.35">
      <c r="B1" s="362" t="s">
        <v>291</v>
      </c>
      <c r="C1" s="362"/>
      <c r="D1" s="362"/>
      <c r="E1" s="362"/>
      <c r="F1" s="362"/>
      <c r="G1" s="362"/>
      <c r="H1" s="362"/>
      <c r="I1" s="362"/>
      <c r="J1" s="362"/>
      <c r="K1" s="362"/>
      <c r="L1" s="362"/>
      <c r="M1" s="362"/>
      <c r="N1" s="362"/>
    </row>
    <row r="2" spans="1:23" ht="15.5" x14ac:dyDescent="0.35">
      <c r="B2" s="362" t="s">
        <v>292</v>
      </c>
      <c r="C2" s="362"/>
      <c r="D2" s="362"/>
      <c r="E2" s="362"/>
      <c r="F2" s="362"/>
      <c r="G2" s="362"/>
      <c r="H2" s="362"/>
      <c r="I2" s="362"/>
      <c r="J2" s="362"/>
      <c r="K2" s="362"/>
      <c r="L2" s="362"/>
      <c r="M2" s="362"/>
      <c r="N2" s="362"/>
    </row>
    <row r="3" spans="1:23" ht="15.5" x14ac:dyDescent="0.35">
      <c r="B3" s="362" t="s">
        <v>295</v>
      </c>
      <c r="C3" s="362"/>
      <c r="D3" s="362"/>
      <c r="E3" s="362"/>
      <c r="F3" s="362"/>
      <c r="G3" s="362"/>
      <c r="H3" s="362"/>
      <c r="I3" s="362"/>
      <c r="J3" s="362"/>
      <c r="K3" s="362"/>
      <c r="L3" s="362"/>
      <c r="M3" s="362"/>
      <c r="N3" s="362"/>
    </row>
    <row r="4" spans="1:23" ht="15.5" x14ac:dyDescent="0.35">
      <c r="B4" s="362" t="s">
        <v>306</v>
      </c>
      <c r="C4" s="362"/>
      <c r="D4" s="362"/>
      <c r="E4" s="362"/>
      <c r="F4" s="362"/>
      <c r="G4" s="362"/>
      <c r="H4" s="362"/>
      <c r="I4" s="362"/>
      <c r="J4" s="362"/>
      <c r="K4" s="362"/>
      <c r="L4" s="362"/>
      <c r="M4" s="362"/>
      <c r="N4" s="362"/>
    </row>
    <row r="5" spans="1:23" ht="13" thickBot="1" x14ac:dyDescent="0.3"/>
    <row r="6" spans="1:23" ht="13" x14ac:dyDescent="0.25">
      <c r="A6" s="383" t="s">
        <v>307</v>
      </c>
      <c r="B6" s="384"/>
      <c r="C6" s="387" t="s">
        <v>308</v>
      </c>
      <c r="D6" s="387" t="s">
        <v>309</v>
      </c>
      <c r="E6" s="387" t="s">
        <v>310</v>
      </c>
      <c r="F6" s="391" t="s">
        <v>311</v>
      </c>
      <c r="G6" s="384"/>
      <c r="H6" s="387" t="s">
        <v>312</v>
      </c>
      <c r="I6" s="391" t="s">
        <v>313</v>
      </c>
      <c r="J6" s="392"/>
      <c r="K6" s="384"/>
      <c r="L6" s="387" t="s">
        <v>314</v>
      </c>
      <c r="M6" s="393" t="s">
        <v>348</v>
      </c>
      <c r="N6" s="395" t="s">
        <v>349</v>
      </c>
    </row>
    <row r="7" spans="1:23" ht="13.5" thickBot="1" x14ac:dyDescent="0.3">
      <c r="A7" s="385"/>
      <c r="B7" s="386"/>
      <c r="C7" s="388"/>
      <c r="D7" s="388"/>
      <c r="E7" s="388"/>
      <c r="F7" s="190" t="s">
        <v>315</v>
      </c>
      <c r="G7" s="189" t="s">
        <v>316</v>
      </c>
      <c r="H7" s="388"/>
      <c r="I7" s="190" t="s">
        <v>317</v>
      </c>
      <c r="J7" s="186" t="s">
        <v>318</v>
      </c>
      <c r="K7" s="189" t="s">
        <v>319</v>
      </c>
      <c r="L7" s="388"/>
      <c r="M7" s="394"/>
      <c r="N7" s="396"/>
    </row>
    <row r="8" spans="1:23" ht="13.5" thickBot="1" x14ac:dyDescent="0.3">
      <c r="A8" s="389" t="s">
        <v>320</v>
      </c>
      <c r="B8" s="390"/>
      <c r="C8" s="118" t="s">
        <v>321</v>
      </c>
      <c r="D8" s="118" t="s">
        <v>322</v>
      </c>
      <c r="E8" s="118" t="s">
        <v>323</v>
      </c>
      <c r="F8" s="191" t="s">
        <v>320</v>
      </c>
      <c r="G8" s="188" t="s">
        <v>321</v>
      </c>
      <c r="H8" s="118" t="s">
        <v>320</v>
      </c>
      <c r="I8" s="187" t="s">
        <v>321</v>
      </c>
      <c r="J8" s="184" t="s">
        <v>320</v>
      </c>
      <c r="K8" s="188" t="s">
        <v>321</v>
      </c>
      <c r="L8" s="118" t="s">
        <v>320</v>
      </c>
      <c r="M8" s="187"/>
      <c r="N8" s="185"/>
    </row>
    <row r="9" spans="1:23" ht="14" x14ac:dyDescent="0.25">
      <c r="A9" s="365" t="s">
        <v>324</v>
      </c>
      <c r="B9" s="376">
        <f>SUM(E9:E17)</f>
        <v>19</v>
      </c>
      <c r="C9" s="167" t="s">
        <v>250</v>
      </c>
      <c r="D9" s="168" t="s">
        <v>4</v>
      </c>
      <c r="E9" s="167">
        <v>2</v>
      </c>
      <c r="F9" s="137"/>
      <c r="G9" s="137"/>
      <c r="H9" s="137"/>
      <c r="I9" s="137"/>
      <c r="J9" s="137"/>
      <c r="K9" s="137"/>
      <c r="L9" s="137"/>
      <c r="M9" s="169" t="s">
        <v>350</v>
      </c>
      <c r="N9" s="170" t="s">
        <v>142</v>
      </c>
      <c r="W9" s="122"/>
    </row>
    <row r="10" spans="1:23" ht="14" x14ac:dyDescent="0.25">
      <c r="A10" s="366"/>
      <c r="B10" s="374"/>
      <c r="C10" s="89" t="s">
        <v>251</v>
      </c>
      <c r="D10" s="100" t="s">
        <v>58</v>
      </c>
      <c r="E10" s="89">
        <v>2</v>
      </c>
      <c r="F10" s="18"/>
      <c r="G10" s="18"/>
      <c r="H10" s="18"/>
      <c r="I10" s="18"/>
      <c r="J10" s="18"/>
      <c r="K10" s="18"/>
      <c r="L10" s="18"/>
      <c r="M10" s="125" t="s">
        <v>351</v>
      </c>
      <c r="N10" s="171" t="s">
        <v>142</v>
      </c>
      <c r="W10" s="122"/>
    </row>
    <row r="11" spans="1:23" ht="14" x14ac:dyDescent="0.25">
      <c r="A11" s="366"/>
      <c r="B11" s="374"/>
      <c r="C11" s="89" t="s">
        <v>252</v>
      </c>
      <c r="D11" s="100" t="s">
        <v>6</v>
      </c>
      <c r="E11" s="89">
        <v>2</v>
      </c>
      <c r="F11" s="18"/>
      <c r="G11" s="18"/>
      <c r="H11" s="18"/>
      <c r="I11" s="18"/>
      <c r="J11" s="18"/>
      <c r="K11" s="18"/>
      <c r="L11" s="18"/>
      <c r="M11" s="125" t="s">
        <v>353</v>
      </c>
      <c r="N11" s="171" t="s">
        <v>142</v>
      </c>
      <c r="W11" s="122"/>
    </row>
    <row r="12" spans="1:23" ht="14" x14ac:dyDescent="0.25">
      <c r="A12" s="366"/>
      <c r="B12" s="374"/>
      <c r="C12" s="89" t="s">
        <v>253</v>
      </c>
      <c r="D12" s="100" t="s">
        <v>139</v>
      </c>
      <c r="E12" s="89">
        <v>2</v>
      </c>
      <c r="F12" s="18"/>
      <c r="G12" s="18"/>
      <c r="H12" s="18"/>
      <c r="I12" s="18"/>
      <c r="J12" s="18"/>
      <c r="K12" s="18"/>
      <c r="L12" s="18"/>
      <c r="M12" s="125" t="s">
        <v>352</v>
      </c>
      <c r="N12" s="171" t="s">
        <v>142</v>
      </c>
      <c r="W12" s="122"/>
    </row>
    <row r="13" spans="1:23" ht="14" x14ac:dyDescent="0.25">
      <c r="A13" s="366"/>
      <c r="B13" s="374"/>
      <c r="C13" s="89" t="s">
        <v>165</v>
      </c>
      <c r="D13" s="100" t="s">
        <v>5</v>
      </c>
      <c r="E13" s="89">
        <v>2</v>
      </c>
      <c r="F13" s="18"/>
      <c r="G13" s="18"/>
      <c r="H13" s="18"/>
      <c r="I13" s="18"/>
      <c r="J13" s="18"/>
      <c r="K13" s="18"/>
      <c r="L13" s="18"/>
      <c r="M13" s="201" t="s">
        <v>373</v>
      </c>
      <c r="N13" s="172" t="s">
        <v>143</v>
      </c>
      <c r="W13" s="122"/>
    </row>
    <row r="14" spans="1:23" ht="14" x14ac:dyDescent="0.25">
      <c r="A14" s="366"/>
      <c r="B14" s="374"/>
      <c r="C14" s="89" t="s">
        <v>166</v>
      </c>
      <c r="D14" s="100" t="s">
        <v>140</v>
      </c>
      <c r="E14" s="89">
        <v>3</v>
      </c>
      <c r="F14" s="18"/>
      <c r="G14" s="18"/>
      <c r="H14" s="18"/>
      <c r="I14" s="18"/>
      <c r="J14" s="18"/>
      <c r="K14" s="18"/>
      <c r="L14" s="18"/>
      <c r="M14" s="125" t="s">
        <v>337</v>
      </c>
      <c r="N14" s="172" t="s">
        <v>143</v>
      </c>
      <c r="W14" s="122"/>
    </row>
    <row r="15" spans="1:23" ht="14" x14ac:dyDescent="0.25">
      <c r="A15" s="366"/>
      <c r="B15" s="374"/>
      <c r="C15" s="89" t="s">
        <v>167</v>
      </c>
      <c r="D15" s="100" t="s">
        <v>141</v>
      </c>
      <c r="E15" s="89">
        <v>3</v>
      </c>
      <c r="F15" s="89"/>
      <c r="G15" s="89"/>
      <c r="H15" s="89"/>
      <c r="I15" s="89"/>
      <c r="J15" s="89"/>
      <c r="K15" s="89"/>
      <c r="L15" s="54"/>
      <c r="M15" s="127" t="s">
        <v>341</v>
      </c>
      <c r="N15" s="172" t="s">
        <v>143</v>
      </c>
      <c r="W15" s="122"/>
    </row>
    <row r="16" spans="1:23" ht="14" x14ac:dyDescent="0.25">
      <c r="A16" s="366"/>
      <c r="B16" s="374"/>
      <c r="C16" s="89" t="s">
        <v>168</v>
      </c>
      <c r="D16" s="101" t="s">
        <v>122</v>
      </c>
      <c r="E16" s="89">
        <v>1</v>
      </c>
      <c r="F16" s="18"/>
      <c r="G16" s="18"/>
      <c r="H16" s="18"/>
      <c r="I16" s="18"/>
      <c r="J16" s="18"/>
      <c r="K16" s="18"/>
      <c r="L16" s="18"/>
      <c r="M16" s="125" t="s">
        <v>354</v>
      </c>
      <c r="N16" s="172" t="s">
        <v>143</v>
      </c>
      <c r="W16" s="122"/>
    </row>
    <row r="17" spans="1:23" ht="14.5" thickBot="1" x14ac:dyDescent="0.3">
      <c r="A17" s="369"/>
      <c r="B17" s="375"/>
      <c r="C17" s="173" t="s">
        <v>169</v>
      </c>
      <c r="D17" s="174" t="s">
        <v>81</v>
      </c>
      <c r="E17" s="173">
        <v>2</v>
      </c>
      <c r="F17" s="173"/>
      <c r="G17" s="173"/>
      <c r="H17" s="173"/>
      <c r="I17" s="173"/>
      <c r="J17" s="173"/>
      <c r="K17" s="173"/>
      <c r="L17" s="144"/>
      <c r="M17" s="175" t="s">
        <v>341</v>
      </c>
      <c r="N17" s="176" t="s">
        <v>144</v>
      </c>
      <c r="W17" s="122"/>
    </row>
    <row r="18" spans="1:23" ht="14" x14ac:dyDescent="0.25">
      <c r="A18" s="365" t="s">
        <v>325</v>
      </c>
      <c r="B18" s="376">
        <f>SUM(E18:E26)</f>
        <v>19</v>
      </c>
      <c r="C18" s="167" t="s">
        <v>178</v>
      </c>
      <c r="D18" s="168" t="s">
        <v>10</v>
      </c>
      <c r="E18" s="167">
        <v>3</v>
      </c>
      <c r="F18" s="167"/>
      <c r="G18" s="167"/>
      <c r="H18" s="167"/>
      <c r="I18" s="167"/>
      <c r="J18" s="167"/>
      <c r="K18" s="167"/>
      <c r="L18" s="138"/>
      <c r="M18" s="178" t="s">
        <v>337</v>
      </c>
      <c r="N18" s="179" t="s">
        <v>143</v>
      </c>
      <c r="W18" s="122"/>
    </row>
    <row r="19" spans="1:23" ht="14" x14ac:dyDescent="0.25">
      <c r="A19" s="366"/>
      <c r="B19" s="374"/>
      <c r="C19" s="89" t="s">
        <v>179</v>
      </c>
      <c r="D19" s="100" t="s">
        <v>11</v>
      </c>
      <c r="E19" s="89">
        <v>3</v>
      </c>
      <c r="F19" s="89"/>
      <c r="G19" s="89"/>
      <c r="H19" s="89"/>
      <c r="I19" s="89"/>
      <c r="J19" s="89"/>
      <c r="K19" s="89"/>
      <c r="L19" s="54"/>
      <c r="M19" s="127" t="s">
        <v>341</v>
      </c>
      <c r="N19" s="172" t="s">
        <v>143</v>
      </c>
      <c r="W19" s="122"/>
    </row>
    <row r="20" spans="1:23" ht="14" x14ac:dyDescent="0.25">
      <c r="A20" s="366"/>
      <c r="B20" s="374"/>
      <c r="C20" s="89" t="s">
        <v>180</v>
      </c>
      <c r="D20" s="100" t="s">
        <v>12</v>
      </c>
      <c r="E20" s="89">
        <v>2</v>
      </c>
      <c r="F20" s="18"/>
      <c r="G20" s="18"/>
      <c r="H20" s="18"/>
      <c r="I20" s="18"/>
      <c r="J20" s="18"/>
      <c r="K20" s="18"/>
      <c r="L20" s="18"/>
      <c r="M20" s="127" t="s">
        <v>339</v>
      </c>
      <c r="N20" s="172" t="s">
        <v>143</v>
      </c>
      <c r="W20" s="122"/>
    </row>
    <row r="21" spans="1:23" ht="14" x14ac:dyDescent="0.25">
      <c r="A21" s="366"/>
      <c r="B21" s="374"/>
      <c r="C21" s="89" t="s">
        <v>182</v>
      </c>
      <c r="D21" s="100" t="s">
        <v>121</v>
      </c>
      <c r="E21" s="89">
        <v>2</v>
      </c>
      <c r="F21" s="18"/>
      <c r="G21" s="18"/>
      <c r="H21" s="18"/>
      <c r="I21" s="18"/>
      <c r="J21" s="18"/>
      <c r="K21" s="18"/>
      <c r="L21" s="18"/>
      <c r="M21" s="127" t="s">
        <v>340</v>
      </c>
      <c r="N21" s="172" t="s">
        <v>143</v>
      </c>
      <c r="W21" s="122"/>
    </row>
    <row r="22" spans="1:23" ht="14" x14ac:dyDescent="0.25">
      <c r="A22" s="366"/>
      <c r="B22" s="374"/>
      <c r="C22" s="89" t="s">
        <v>183</v>
      </c>
      <c r="D22" s="100" t="s">
        <v>14</v>
      </c>
      <c r="E22" s="89">
        <v>3</v>
      </c>
      <c r="F22" s="18"/>
      <c r="G22" s="18"/>
      <c r="H22" s="18"/>
      <c r="I22" s="18"/>
      <c r="J22" s="18"/>
      <c r="K22" s="18"/>
      <c r="L22" s="18"/>
      <c r="M22" s="127" t="s">
        <v>341</v>
      </c>
      <c r="N22" s="172" t="s">
        <v>143</v>
      </c>
      <c r="W22" s="122"/>
    </row>
    <row r="23" spans="1:23" ht="14.5" thickBot="1" x14ac:dyDescent="0.3">
      <c r="A23" s="366"/>
      <c r="B23" s="374"/>
      <c r="C23" s="89" t="s">
        <v>184</v>
      </c>
      <c r="D23" s="100" t="s">
        <v>15</v>
      </c>
      <c r="E23" s="89">
        <v>2</v>
      </c>
      <c r="F23" s="18"/>
      <c r="G23" s="18"/>
      <c r="H23" s="18"/>
      <c r="I23" s="18"/>
      <c r="J23" s="18"/>
      <c r="K23" s="18"/>
      <c r="L23" s="18"/>
      <c r="M23" s="127" t="s">
        <v>335</v>
      </c>
      <c r="N23" s="172" t="s">
        <v>143</v>
      </c>
      <c r="V23" s="123"/>
      <c r="W23" s="122"/>
    </row>
    <row r="24" spans="1:23" ht="14" x14ac:dyDescent="0.25">
      <c r="A24" s="366"/>
      <c r="B24" s="374"/>
      <c r="C24" s="89" t="s">
        <v>185</v>
      </c>
      <c r="D24" s="100" t="s">
        <v>86</v>
      </c>
      <c r="E24" s="89">
        <v>2</v>
      </c>
      <c r="F24" s="18"/>
      <c r="G24" s="89"/>
      <c r="H24" s="89"/>
      <c r="I24" s="89"/>
      <c r="J24" s="89"/>
      <c r="K24" s="89"/>
      <c r="L24" s="54"/>
      <c r="M24" s="127" t="s">
        <v>355</v>
      </c>
      <c r="N24" s="172" t="s">
        <v>144</v>
      </c>
      <c r="V24" s="131"/>
      <c r="W24" s="122"/>
    </row>
    <row r="25" spans="1:23" ht="14" x14ac:dyDescent="0.25">
      <c r="A25" s="366"/>
      <c r="B25" s="374"/>
      <c r="C25" s="89" t="s">
        <v>186</v>
      </c>
      <c r="D25" s="100" t="s">
        <v>87</v>
      </c>
      <c r="E25" s="89">
        <v>1</v>
      </c>
      <c r="F25" s="18"/>
      <c r="G25" s="89"/>
      <c r="H25" s="89"/>
      <c r="I25" s="89"/>
      <c r="J25" s="89"/>
      <c r="K25" s="89"/>
      <c r="L25" s="54"/>
      <c r="M25" s="127"/>
      <c r="N25" s="172" t="s">
        <v>144</v>
      </c>
      <c r="V25" s="131"/>
      <c r="W25" s="122"/>
    </row>
    <row r="26" spans="1:23" ht="14.5" thickBot="1" x14ac:dyDescent="0.3">
      <c r="A26" s="369"/>
      <c r="B26" s="375"/>
      <c r="C26" s="173" t="s">
        <v>180</v>
      </c>
      <c r="D26" s="180" t="s">
        <v>16</v>
      </c>
      <c r="E26" s="173">
        <v>1</v>
      </c>
      <c r="F26" s="181"/>
      <c r="G26" s="173"/>
      <c r="H26" s="173"/>
      <c r="I26" s="173"/>
      <c r="J26" s="173"/>
      <c r="K26" s="173"/>
      <c r="L26" s="144"/>
      <c r="M26" s="175"/>
      <c r="N26" s="176" t="s">
        <v>143</v>
      </c>
      <c r="W26" s="122"/>
    </row>
    <row r="27" spans="1:23" ht="14.5" thickBot="1" x14ac:dyDescent="0.3">
      <c r="A27" s="371" t="s">
        <v>326</v>
      </c>
      <c r="B27" s="372">
        <f>SUM(E27:E35)</f>
        <v>18</v>
      </c>
      <c r="C27" s="164" t="s">
        <v>171</v>
      </c>
      <c r="D27" s="165" t="s">
        <v>123</v>
      </c>
      <c r="E27" s="164">
        <v>3</v>
      </c>
      <c r="F27" s="177"/>
      <c r="G27" s="164"/>
      <c r="H27" s="164"/>
      <c r="I27" s="164"/>
      <c r="J27" s="164"/>
      <c r="K27" s="164"/>
      <c r="L27" s="135"/>
      <c r="M27" s="166" t="s">
        <v>339</v>
      </c>
      <c r="N27" s="182" t="s">
        <v>143</v>
      </c>
      <c r="V27" s="124"/>
      <c r="W27" s="122"/>
    </row>
    <row r="28" spans="1:23" ht="14" x14ac:dyDescent="0.25">
      <c r="A28" s="366"/>
      <c r="B28" s="368"/>
      <c r="C28" s="89" t="s">
        <v>172</v>
      </c>
      <c r="D28" s="100" t="s">
        <v>18</v>
      </c>
      <c r="E28" s="89">
        <v>2</v>
      </c>
      <c r="F28" s="18"/>
      <c r="G28" s="89"/>
      <c r="H28" s="89"/>
      <c r="I28" s="89"/>
      <c r="J28" s="89"/>
      <c r="K28" s="89"/>
      <c r="L28" s="54"/>
      <c r="M28" s="127" t="s">
        <v>336</v>
      </c>
      <c r="N28" s="172" t="s">
        <v>144</v>
      </c>
      <c r="V28" s="132"/>
      <c r="W28" s="122"/>
    </row>
    <row r="29" spans="1:23" ht="14" x14ac:dyDescent="0.25">
      <c r="A29" s="366"/>
      <c r="B29" s="368"/>
      <c r="C29" s="89" t="s">
        <v>173</v>
      </c>
      <c r="D29" s="100" t="s">
        <v>124</v>
      </c>
      <c r="E29" s="89">
        <v>3</v>
      </c>
      <c r="F29" s="18"/>
      <c r="G29" s="89"/>
      <c r="H29" s="89"/>
      <c r="I29" s="89"/>
      <c r="J29" s="89"/>
      <c r="K29" s="89"/>
      <c r="L29" s="54"/>
      <c r="M29" s="127" t="s">
        <v>358</v>
      </c>
      <c r="N29" s="172" t="s">
        <v>143</v>
      </c>
      <c r="W29" s="122"/>
    </row>
    <row r="30" spans="1:23" ht="14.5" thickBot="1" x14ac:dyDescent="0.3">
      <c r="A30" s="366"/>
      <c r="B30" s="368"/>
      <c r="C30" s="89" t="s">
        <v>174</v>
      </c>
      <c r="D30" s="100" t="s">
        <v>22</v>
      </c>
      <c r="E30" s="89">
        <v>2</v>
      </c>
      <c r="F30" s="18"/>
      <c r="G30" s="89"/>
      <c r="H30" s="89"/>
      <c r="I30" s="89"/>
      <c r="J30" s="89"/>
      <c r="K30" s="89"/>
      <c r="L30" s="54"/>
      <c r="M30" s="127" t="s">
        <v>359</v>
      </c>
      <c r="N30" s="172" t="s">
        <v>143</v>
      </c>
      <c r="V30" s="123"/>
      <c r="W30" s="122"/>
    </row>
    <row r="31" spans="1:23" ht="14" x14ac:dyDescent="0.25">
      <c r="A31" s="366"/>
      <c r="B31" s="368"/>
      <c r="C31" s="89" t="s">
        <v>175</v>
      </c>
      <c r="D31" s="100" t="s">
        <v>23</v>
      </c>
      <c r="E31" s="89">
        <v>1</v>
      </c>
      <c r="F31" s="18"/>
      <c r="G31" s="89"/>
      <c r="H31" s="89"/>
      <c r="I31" s="89"/>
      <c r="J31" s="89"/>
      <c r="K31" s="89"/>
      <c r="L31" s="54"/>
      <c r="M31" s="127"/>
      <c r="N31" s="172" t="s">
        <v>143</v>
      </c>
      <c r="W31" s="122"/>
    </row>
    <row r="32" spans="1:23" ht="14" x14ac:dyDescent="0.25">
      <c r="A32" s="366"/>
      <c r="B32" s="368"/>
      <c r="C32" s="89" t="s">
        <v>176</v>
      </c>
      <c r="D32" s="100" t="s">
        <v>19</v>
      </c>
      <c r="E32" s="89">
        <v>2</v>
      </c>
      <c r="F32" s="18"/>
      <c r="G32" s="89"/>
      <c r="H32" s="89"/>
      <c r="I32" s="89"/>
      <c r="J32" s="89"/>
      <c r="K32" s="89"/>
      <c r="L32" s="54"/>
      <c r="M32" s="127" t="s">
        <v>342</v>
      </c>
      <c r="N32" s="172" t="s">
        <v>144</v>
      </c>
      <c r="W32" s="122"/>
    </row>
    <row r="33" spans="1:23" ht="14" x14ac:dyDescent="0.25">
      <c r="A33" s="366"/>
      <c r="B33" s="368"/>
      <c r="C33" s="89" t="s">
        <v>177</v>
      </c>
      <c r="D33" s="100" t="s">
        <v>55</v>
      </c>
      <c r="E33" s="89">
        <v>2</v>
      </c>
      <c r="F33" s="18"/>
      <c r="G33" s="89"/>
      <c r="H33" s="89"/>
      <c r="I33" s="89"/>
      <c r="J33" s="89"/>
      <c r="K33" s="89"/>
      <c r="L33" s="54"/>
      <c r="M33" s="127" t="s">
        <v>337</v>
      </c>
      <c r="N33" s="172" t="s">
        <v>143</v>
      </c>
      <c r="W33" s="122"/>
    </row>
    <row r="34" spans="1:23" ht="14" x14ac:dyDescent="0.25">
      <c r="A34" s="366"/>
      <c r="B34" s="368"/>
      <c r="C34" s="89" t="s">
        <v>254</v>
      </c>
      <c r="D34" s="100" t="s">
        <v>125</v>
      </c>
      <c r="E34" s="89">
        <v>2</v>
      </c>
      <c r="F34" s="18"/>
      <c r="G34" s="89"/>
      <c r="H34" s="89"/>
      <c r="I34" s="89"/>
      <c r="J34" s="89"/>
      <c r="K34" s="89"/>
      <c r="L34" s="54"/>
      <c r="M34" s="127" t="s">
        <v>359</v>
      </c>
      <c r="N34" s="172" t="s">
        <v>144</v>
      </c>
      <c r="W34" s="122"/>
    </row>
    <row r="35" spans="1:23" ht="14.5" thickBot="1" x14ac:dyDescent="0.3">
      <c r="A35" s="369"/>
      <c r="B35" s="370"/>
      <c r="C35" s="173" t="s">
        <v>170</v>
      </c>
      <c r="D35" s="174" t="s">
        <v>153</v>
      </c>
      <c r="E35" s="173">
        <v>1</v>
      </c>
      <c r="F35" s="181"/>
      <c r="G35" s="173"/>
      <c r="H35" s="173"/>
      <c r="I35" s="173"/>
      <c r="J35" s="173"/>
      <c r="K35" s="173"/>
      <c r="L35" s="144"/>
      <c r="M35" s="175" t="s">
        <v>342</v>
      </c>
      <c r="N35" s="176" t="s">
        <v>143</v>
      </c>
      <c r="W35" s="122"/>
    </row>
    <row r="36" spans="1:23" ht="14" x14ac:dyDescent="0.25">
      <c r="A36" s="371" t="s">
        <v>327</v>
      </c>
      <c r="B36" s="372">
        <f>SUM(E36:E45)</f>
        <v>18</v>
      </c>
      <c r="C36" s="164" t="s">
        <v>187</v>
      </c>
      <c r="D36" s="165" t="s">
        <v>25</v>
      </c>
      <c r="E36" s="164">
        <v>3</v>
      </c>
      <c r="F36" s="164"/>
      <c r="G36" s="177"/>
      <c r="H36" s="177"/>
      <c r="I36" s="177"/>
      <c r="J36" s="177"/>
      <c r="K36" s="177"/>
      <c r="L36" s="177"/>
      <c r="M36" s="166" t="s">
        <v>339</v>
      </c>
      <c r="N36" s="182" t="s">
        <v>143</v>
      </c>
      <c r="W36" s="122"/>
    </row>
    <row r="37" spans="1:23" ht="14.5" thickBot="1" x14ac:dyDescent="0.3">
      <c r="A37" s="366"/>
      <c r="B37" s="368"/>
      <c r="C37" s="89" t="s">
        <v>188</v>
      </c>
      <c r="D37" s="100" t="s">
        <v>34</v>
      </c>
      <c r="E37" s="89">
        <v>1</v>
      </c>
      <c r="F37" s="89"/>
      <c r="G37" s="18"/>
      <c r="H37" s="18"/>
      <c r="I37" s="18"/>
      <c r="J37" s="18"/>
      <c r="K37" s="18"/>
      <c r="L37" s="18"/>
      <c r="M37" s="127"/>
      <c r="N37" s="172" t="s">
        <v>143</v>
      </c>
      <c r="V37" s="124"/>
      <c r="W37" s="122"/>
    </row>
    <row r="38" spans="1:23" ht="14" x14ac:dyDescent="0.25">
      <c r="A38" s="366"/>
      <c r="B38" s="368"/>
      <c r="C38" s="89" t="s">
        <v>189</v>
      </c>
      <c r="D38" s="100" t="s">
        <v>27</v>
      </c>
      <c r="E38" s="89">
        <v>2</v>
      </c>
      <c r="F38" s="89"/>
      <c r="G38" s="18"/>
      <c r="H38" s="18"/>
      <c r="I38" s="18"/>
      <c r="J38" s="18"/>
      <c r="K38" s="18"/>
      <c r="L38" s="18"/>
      <c r="M38" s="127" t="s">
        <v>344</v>
      </c>
      <c r="N38" s="172" t="s">
        <v>144</v>
      </c>
      <c r="V38" s="132"/>
      <c r="W38" s="122"/>
    </row>
    <row r="39" spans="1:23" ht="14" x14ac:dyDescent="0.25">
      <c r="A39" s="366"/>
      <c r="B39" s="368"/>
      <c r="C39" s="89" t="s">
        <v>190</v>
      </c>
      <c r="D39" s="100" t="s">
        <v>24</v>
      </c>
      <c r="E39" s="89">
        <v>2</v>
      </c>
      <c r="F39" s="89"/>
      <c r="G39" s="18"/>
      <c r="H39" s="18"/>
      <c r="I39" s="18"/>
      <c r="J39" s="18"/>
      <c r="K39" s="18"/>
      <c r="L39" s="18"/>
      <c r="M39" s="127" t="s">
        <v>336</v>
      </c>
      <c r="N39" s="172" t="s">
        <v>143</v>
      </c>
      <c r="V39" s="132"/>
      <c r="W39" s="122"/>
    </row>
    <row r="40" spans="1:23" ht="14" x14ac:dyDescent="0.25">
      <c r="A40" s="366"/>
      <c r="B40" s="368"/>
      <c r="C40" s="89" t="s">
        <v>191</v>
      </c>
      <c r="D40" s="100" t="s">
        <v>29</v>
      </c>
      <c r="E40" s="89">
        <v>1</v>
      </c>
      <c r="F40" s="89"/>
      <c r="G40" s="18"/>
      <c r="H40" s="18"/>
      <c r="I40" s="18"/>
      <c r="J40" s="18"/>
      <c r="K40" s="18"/>
      <c r="L40" s="18"/>
      <c r="M40" s="127"/>
      <c r="N40" s="172" t="s">
        <v>143</v>
      </c>
      <c r="V40" s="132"/>
      <c r="W40" s="122"/>
    </row>
    <row r="41" spans="1:23" ht="14" x14ac:dyDescent="0.25">
      <c r="A41" s="366"/>
      <c r="B41" s="368"/>
      <c r="C41" s="89" t="s">
        <v>192</v>
      </c>
      <c r="D41" s="100" t="s">
        <v>56</v>
      </c>
      <c r="E41" s="89">
        <v>2</v>
      </c>
      <c r="F41" s="89"/>
      <c r="G41" s="18"/>
      <c r="H41" s="18"/>
      <c r="I41" s="18"/>
      <c r="J41" s="18"/>
      <c r="K41" s="18"/>
      <c r="L41" s="18"/>
      <c r="M41" s="127" t="s">
        <v>343</v>
      </c>
      <c r="N41" s="172" t="s">
        <v>143</v>
      </c>
      <c r="V41" s="132"/>
      <c r="W41" s="122"/>
    </row>
    <row r="42" spans="1:23" ht="14" x14ac:dyDescent="0.25">
      <c r="A42" s="366"/>
      <c r="B42" s="368"/>
      <c r="C42" s="89" t="s">
        <v>193</v>
      </c>
      <c r="D42" s="100" t="s">
        <v>152</v>
      </c>
      <c r="E42" s="89">
        <v>2</v>
      </c>
      <c r="F42" s="89"/>
      <c r="G42" s="18"/>
      <c r="H42" s="18"/>
      <c r="I42" s="18"/>
      <c r="J42" s="18"/>
      <c r="K42" s="18"/>
      <c r="L42" s="18"/>
      <c r="M42" s="127" t="s">
        <v>340</v>
      </c>
      <c r="N42" s="172" t="s">
        <v>144</v>
      </c>
      <c r="V42" s="132"/>
      <c r="W42" s="122"/>
    </row>
    <row r="43" spans="1:23" x14ac:dyDescent="0.25">
      <c r="A43" s="366"/>
      <c r="B43" s="368"/>
      <c r="C43" s="89" t="s">
        <v>194</v>
      </c>
      <c r="D43" s="100" t="s">
        <v>26</v>
      </c>
      <c r="E43" s="89">
        <v>3</v>
      </c>
      <c r="F43" s="89"/>
      <c r="G43" s="18"/>
      <c r="H43" s="18"/>
      <c r="I43" s="18"/>
      <c r="J43" s="18"/>
      <c r="K43" s="18"/>
      <c r="L43" s="18"/>
      <c r="M43" s="127" t="s">
        <v>359</v>
      </c>
      <c r="N43" s="172" t="s">
        <v>143</v>
      </c>
    </row>
    <row r="44" spans="1:23" x14ac:dyDescent="0.25">
      <c r="A44" s="366"/>
      <c r="B44" s="368"/>
      <c r="C44" s="89" t="s">
        <v>195</v>
      </c>
      <c r="D44" s="100" t="s">
        <v>28</v>
      </c>
      <c r="E44" s="89">
        <v>1</v>
      </c>
      <c r="F44" s="89"/>
      <c r="G44" s="18"/>
      <c r="H44" s="18"/>
      <c r="I44" s="18"/>
      <c r="J44" s="18"/>
      <c r="K44" s="18"/>
      <c r="L44" s="18"/>
      <c r="M44" s="127"/>
      <c r="N44" s="172" t="s">
        <v>143</v>
      </c>
    </row>
    <row r="45" spans="1:23" ht="13" thickBot="1" x14ac:dyDescent="0.3">
      <c r="A45" s="369"/>
      <c r="B45" s="370"/>
      <c r="C45" s="173" t="s">
        <v>255</v>
      </c>
      <c r="D45" s="174" t="s">
        <v>154</v>
      </c>
      <c r="E45" s="173">
        <v>1</v>
      </c>
      <c r="F45" s="173"/>
      <c r="G45" s="181"/>
      <c r="H45" s="181"/>
      <c r="I45" s="181"/>
      <c r="J45" s="181"/>
      <c r="K45" s="181"/>
      <c r="L45" s="181"/>
      <c r="M45" s="175" t="s">
        <v>346</v>
      </c>
      <c r="N45" s="176" t="s">
        <v>143</v>
      </c>
    </row>
    <row r="46" spans="1:23" x14ac:dyDescent="0.25">
      <c r="A46" s="371" t="s">
        <v>328</v>
      </c>
      <c r="B46" s="372">
        <f>SUM(E46:E52)+E53+E55</f>
        <v>21</v>
      </c>
      <c r="C46" s="164" t="s">
        <v>197</v>
      </c>
      <c r="D46" s="165" t="s">
        <v>42</v>
      </c>
      <c r="E46" s="164">
        <v>2</v>
      </c>
      <c r="F46" s="164"/>
      <c r="G46" s="164"/>
      <c r="H46" s="177"/>
      <c r="I46" s="177"/>
      <c r="J46" s="177"/>
      <c r="K46" s="177"/>
      <c r="L46" s="177"/>
      <c r="M46" s="166" t="s">
        <v>360</v>
      </c>
      <c r="N46" s="182" t="s">
        <v>144</v>
      </c>
    </row>
    <row r="47" spans="1:23" x14ac:dyDescent="0.25">
      <c r="A47" s="366"/>
      <c r="B47" s="368"/>
      <c r="C47" s="89" t="s">
        <v>198</v>
      </c>
      <c r="D47" s="100" t="s">
        <v>43</v>
      </c>
      <c r="E47" s="89">
        <v>3</v>
      </c>
      <c r="F47" s="89"/>
      <c r="G47" s="89"/>
      <c r="H47" s="18"/>
      <c r="I47" s="18"/>
      <c r="J47" s="18"/>
      <c r="K47" s="18"/>
      <c r="L47" s="18"/>
      <c r="M47" s="127" t="s">
        <v>340</v>
      </c>
      <c r="N47" s="172" t="s">
        <v>144</v>
      </c>
    </row>
    <row r="48" spans="1:23" x14ac:dyDescent="0.25">
      <c r="A48" s="366"/>
      <c r="B48" s="368"/>
      <c r="C48" s="89" t="s">
        <v>199</v>
      </c>
      <c r="D48" s="100" t="s">
        <v>32</v>
      </c>
      <c r="E48" s="89">
        <v>2</v>
      </c>
      <c r="F48" s="89"/>
      <c r="G48" s="89"/>
      <c r="H48" s="18"/>
      <c r="I48" s="18"/>
      <c r="J48" s="18"/>
      <c r="K48" s="18"/>
      <c r="L48" s="18"/>
      <c r="M48" s="127" t="s">
        <v>359</v>
      </c>
      <c r="N48" s="172" t="s">
        <v>144</v>
      </c>
    </row>
    <row r="49" spans="1:14" x14ac:dyDescent="0.25">
      <c r="A49" s="366"/>
      <c r="B49" s="368"/>
      <c r="C49" s="89" t="s">
        <v>200</v>
      </c>
      <c r="D49" s="100" t="s">
        <v>103</v>
      </c>
      <c r="E49" s="89">
        <v>3</v>
      </c>
      <c r="F49" s="89"/>
      <c r="G49" s="89"/>
      <c r="H49" s="18"/>
      <c r="I49" s="18"/>
      <c r="J49" s="18"/>
      <c r="K49" s="18"/>
      <c r="L49" s="18"/>
      <c r="M49" s="127" t="s">
        <v>344</v>
      </c>
      <c r="N49" s="172" t="s">
        <v>144</v>
      </c>
    </row>
    <row r="50" spans="1:14" x14ac:dyDescent="0.25">
      <c r="A50" s="366"/>
      <c r="B50" s="368"/>
      <c r="C50" s="89" t="s">
        <v>201</v>
      </c>
      <c r="D50" s="100" t="s">
        <v>33</v>
      </c>
      <c r="E50" s="89">
        <v>3</v>
      </c>
      <c r="F50" s="89"/>
      <c r="G50" s="89"/>
      <c r="H50" s="18"/>
      <c r="I50" s="18"/>
      <c r="J50" s="18"/>
      <c r="K50" s="18"/>
      <c r="L50" s="18"/>
      <c r="M50" s="126" t="s">
        <v>334</v>
      </c>
      <c r="N50" s="172" t="s">
        <v>144</v>
      </c>
    </row>
    <row r="51" spans="1:14" x14ac:dyDescent="0.25">
      <c r="A51" s="366"/>
      <c r="B51" s="368"/>
      <c r="C51" s="89" t="s">
        <v>202</v>
      </c>
      <c r="D51" s="100" t="s">
        <v>156</v>
      </c>
      <c r="E51" s="89">
        <v>2</v>
      </c>
      <c r="F51" s="89"/>
      <c r="G51" s="89"/>
      <c r="H51" s="18"/>
      <c r="I51" s="18"/>
      <c r="J51" s="18"/>
      <c r="K51" s="18"/>
      <c r="L51" s="18"/>
      <c r="M51" s="127" t="s">
        <v>336</v>
      </c>
      <c r="N51" s="172" t="s">
        <v>143</v>
      </c>
    </row>
    <row r="52" spans="1:14" ht="13" thickBot="1" x14ac:dyDescent="0.3">
      <c r="A52" s="366"/>
      <c r="B52" s="368"/>
      <c r="C52" s="89" t="s">
        <v>196</v>
      </c>
      <c r="D52" s="100" t="s">
        <v>31</v>
      </c>
      <c r="E52" s="89">
        <v>2</v>
      </c>
      <c r="F52" s="89"/>
      <c r="G52" s="89"/>
      <c r="H52" s="18"/>
      <c r="I52" s="18"/>
      <c r="J52" s="18"/>
      <c r="K52" s="18"/>
      <c r="L52" s="18"/>
      <c r="M52" s="127" t="s">
        <v>339</v>
      </c>
      <c r="N52" s="172" t="s">
        <v>144</v>
      </c>
    </row>
    <row r="53" spans="1:14" ht="13" x14ac:dyDescent="0.3">
      <c r="A53" s="366"/>
      <c r="B53" s="368"/>
      <c r="C53" s="154" t="s">
        <v>220</v>
      </c>
      <c r="D53" s="140" t="s">
        <v>132</v>
      </c>
      <c r="E53" s="155">
        <v>2</v>
      </c>
      <c r="F53" s="156"/>
      <c r="G53" s="156"/>
      <c r="H53" s="140"/>
      <c r="I53" s="140"/>
      <c r="J53" s="140"/>
      <c r="K53" s="140"/>
      <c r="L53" s="140"/>
      <c r="M53" s="141" t="s">
        <v>345</v>
      </c>
      <c r="N53" s="157" t="s">
        <v>283</v>
      </c>
    </row>
    <row r="54" spans="1:14" x14ac:dyDescent="0.25">
      <c r="A54" s="366"/>
      <c r="B54" s="368"/>
      <c r="C54" s="83" t="s">
        <v>221</v>
      </c>
      <c r="D54" s="16" t="s">
        <v>133</v>
      </c>
      <c r="E54" s="47">
        <v>2</v>
      </c>
      <c r="F54" s="47"/>
      <c r="G54" s="47"/>
      <c r="H54" s="16"/>
      <c r="I54" s="16"/>
      <c r="J54" s="153"/>
      <c r="K54" s="153"/>
      <c r="L54" s="47"/>
      <c r="M54" s="152"/>
      <c r="N54" s="158" t="s">
        <v>283</v>
      </c>
    </row>
    <row r="55" spans="1:14" x14ac:dyDescent="0.25">
      <c r="A55" s="366"/>
      <c r="B55" s="368"/>
      <c r="C55" s="83" t="s">
        <v>222</v>
      </c>
      <c r="D55" s="10" t="s">
        <v>145</v>
      </c>
      <c r="E55" s="47">
        <v>2</v>
      </c>
      <c r="F55" s="47"/>
      <c r="G55" s="47"/>
      <c r="H55" s="16"/>
      <c r="I55" s="16"/>
      <c r="J55" s="153"/>
      <c r="K55" s="153"/>
      <c r="L55" s="47"/>
      <c r="M55" s="152" t="s">
        <v>346</v>
      </c>
      <c r="N55" s="158" t="s">
        <v>283</v>
      </c>
    </row>
    <row r="56" spans="1:14" x14ac:dyDescent="0.25">
      <c r="A56" s="366"/>
      <c r="B56" s="368"/>
      <c r="C56" s="83" t="s">
        <v>258</v>
      </c>
      <c r="D56" s="10" t="s">
        <v>97</v>
      </c>
      <c r="E56" s="47">
        <v>2</v>
      </c>
      <c r="F56" s="47"/>
      <c r="G56" s="47"/>
      <c r="H56" s="16"/>
      <c r="I56" s="16"/>
      <c r="J56" s="153"/>
      <c r="K56" s="153"/>
      <c r="L56" s="47"/>
      <c r="M56" s="152"/>
      <c r="N56" s="158" t="s">
        <v>283</v>
      </c>
    </row>
    <row r="57" spans="1:14" x14ac:dyDescent="0.25">
      <c r="A57" s="366"/>
      <c r="B57" s="368"/>
      <c r="C57" s="83" t="s">
        <v>230</v>
      </c>
      <c r="D57" s="16" t="s">
        <v>134</v>
      </c>
      <c r="E57" s="47">
        <v>2</v>
      </c>
      <c r="F57" s="47"/>
      <c r="G57" s="47"/>
      <c r="H57" s="16"/>
      <c r="I57" s="16"/>
      <c r="J57" s="153"/>
      <c r="K57" s="153"/>
      <c r="L57" s="47"/>
      <c r="M57" s="152"/>
      <c r="N57" s="158" t="s">
        <v>283</v>
      </c>
    </row>
    <row r="58" spans="1:14" x14ac:dyDescent="0.25">
      <c r="A58" s="366"/>
      <c r="B58" s="368"/>
      <c r="C58" s="83" t="s">
        <v>259</v>
      </c>
      <c r="D58" s="10" t="s">
        <v>80</v>
      </c>
      <c r="E58" s="47">
        <v>2</v>
      </c>
      <c r="F58" s="47"/>
      <c r="G58" s="47"/>
      <c r="H58" s="16"/>
      <c r="I58" s="16"/>
      <c r="J58" s="153"/>
      <c r="K58" s="153"/>
      <c r="L58" s="47"/>
      <c r="M58" s="152"/>
      <c r="N58" s="158" t="s">
        <v>283</v>
      </c>
    </row>
    <row r="59" spans="1:14" x14ac:dyDescent="0.25">
      <c r="A59" s="366"/>
      <c r="B59" s="368"/>
      <c r="C59" s="83" t="s">
        <v>264</v>
      </c>
      <c r="D59" s="16" t="s">
        <v>79</v>
      </c>
      <c r="E59" s="47">
        <v>2</v>
      </c>
      <c r="F59" s="47"/>
      <c r="G59" s="47"/>
      <c r="H59" s="16"/>
      <c r="I59" s="16"/>
      <c r="J59" s="153"/>
      <c r="K59" s="153"/>
      <c r="L59" s="47"/>
      <c r="M59" s="152"/>
      <c r="N59" s="158" t="s">
        <v>283</v>
      </c>
    </row>
    <row r="60" spans="1:14" ht="13" thickBot="1" x14ac:dyDescent="0.3">
      <c r="A60" s="366"/>
      <c r="B60" s="368"/>
      <c r="C60" s="159" t="s">
        <v>269</v>
      </c>
      <c r="D60" s="160" t="s">
        <v>76</v>
      </c>
      <c r="E60" s="161">
        <v>2</v>
      </c>
      <c r="F60" s="145"/>
      <c r="G60" s="145"/>
      <c r="H60" s="145"/>
      <c r="I60" s="145"/>
      <c r="J60" s="161"/>
      <c r="K60" s="161"/>
      <c r="L60" s="161"/>
      <c r="M60" s="162"/>
      <c r="N60" s="163" t="s">
        <v>283</v>
      </c>
    </row>
    <row r="61" spans="1:14" x14ac:dyDescent="0.25">
      <c r="A61" s="371" t="s">
        <v>329</v>
      </c>
      <c r="B61" s="372">
        <f>SUM(E61:E67)+E68+E72</f>
        <v>19</v>
      </c>
      <c r="C61" s="164" t="s">
        <v>256</v>
      </c>
      <c r="D61" s="165" t="s">
        <v>40</v>
      </c>
      <c r="E61" s="164">
        <v>1</v>
      </c>
      <c r="F61" s="164"/>
      <c r="G61" s="164"/>
      <c r="H61" s="164"/>
      <c r="I61" s="177"/>
      <c r="J61" s="135"/>
      <c r="K61" s="135"/>
      <c r="L61" s="135"/>
      <c r="M61" s="166"/>
      <c r="N61" s="182" t="s">
        <v>144</v>
      </c>
    </row>
    <row r="62" spans="1:14" x14ac:dyDescent="0.25">
      <c r="A62" s="366"/>
      <c r="B62" s="368"/>
      <c r="C62" s="89" t="s">
        <v>204</v>
      </c>
      <c r="D62" s="100" t="s">
        <v>36</v>
      </c>
      <c r="E62" s="89">
        <v>2</v>
      </c>
      <c r="F62" s="89"/>
      <c r="G62" s="89"/>
      <c r="H62" s="89"/>
      <c r="I62" s="18"/>
      <c r="J62" s="54"/>
      <c r="K62" s="54"/>
      <c r="L62" s="54"/>
      <c r="M62" s="126" t="s">
        <v>334</v>
      </c>
      <c r="N62" s="172" t="s">
        <v>144</v>
      </c>
    </row>
    <row r="63" spans="1:14" x14ac:dyDescent="0.25">
      <c r="A63" s="366"/>
      <c r="B63" s="368"/>
      <c r="C63" s="89" t="s">
        <v>205</v>
      </c>
      <c r="D63" s="100" t="s">
        <v>38</v>
      </c>
      <c r="E63" s="89">
        <v>2</v>
      </c>
      <c r="F63" s="89"/>
      <c r="G63" s="89"/>
      <c r="H63" s="89"/>
      <c r="I63" s="18"/>
      <c r="J63" s="54"/>
      <c r="K63" s="54"/>
      <c r="L63" s="54"/>
      <c r="M63" s="125" t="s">
        <v>357</v>
      </c>
      <c r="N63" s="172" t="s">
        <v>144</v>
      </c>
    </row>
    <row r="64" spans="1:14" x14ac:dyDescent="0.25">
      <c r="A64" s="366"/>
      <c r="B64" s="368"/>
      <c r="C64" s="89" t="s">
        <v>247</v>
      </c>
      <c r="D64" s="100" t="s">
        <v>37</v>
      </c>
      <c r="E64" s="89">
        <v>3</v>
      </c>
      <c r="F64" s="89"/>
      <c r="G64" s="89"/>
      <c r="H64" s="89"/>
      <c r="I64" s="18"/>
      <c r="J64" s="54"/>
      <c r="K64" s="54"/>
      <c r="L64" s="54"/>
      <c r="M64" s="126" t="s">
        <v>334</v>
      </c>
      <c r="N64" s="172" t="s">
        <v>144</v>
      </c>
    </row>
    <row r="65" spans="1:14" x14ac:dyDescent="0.25">
      <c r="A65" s="366"/>
      <c r="B65" s="368"/>
      <c r="C65" s="89" t="s">
        <v>207</v>
      </c>
      <c r="D65" s="100" t="s">
        <v>104</v>
      </c>
      <c r="E65" s="89">
        <v>3</v>
      </c>
      <c r="F65" s="89"/>
      <c r="G65" s="89"/>
      <c r="H65" s="89"/>
      <c r="I65" s="18"/>
      <c r="J65" s="54"/>
      <c r="K65" s="54"/>
      <c r="L65" s="54"/>
      <c r="M65" s="127" t="s">
        <v>338</v>
      </c>
      <c r="N65" s="172" t="s">
        <v>144</v>
      </c>
    </row>
    <row r="66" spans="1:14" x14ac:dyDescent="0.25">
      <c r="A66" s="366"/>
      <c r="B66" s="368"/>
      <c r="C66" s="89" t="s">
        <v>208</v>
      </c>
      <c r="D66" s="100" t="s">
        <v>46</v>
      </c>
      <c r="E66" s="89">
        <v>2</v>
      </c>
      <c r="F66" s="89"/>
      <c r="G66" s="89"/>
      <c r="H66" s="89"/>
      <c r="I66" s="18"/>
      <c r="J66" s="54"/>
      <c r="K66" s="54"/>
      <c r="L66" s="54"/>
      <c r="M66" s="127"/>
      <c r="N66" s="172" t="s">
        <v>144</v>
      </c>
    </row>
    <row r="67" spans="1:14" ht="13" thickBot="1" x14ac:dyDescent="0.3">
      <c r="A67" s="366"/>
      <c r="B67" s="368"/>
      <c r="C67" s="89" t="s">
        <v>209</v>
      </c>
      <c r="D67" s="100" t="s">
        <v>155</v>
      </c>
      <c r="E67" s="89">
        <v>2</v>
      </c>
      <c r="F67" s="89"/>
      <c r="G67" s="89"/>
      <c r="H67" s="89"/>
      <c r="I67" s="18"/>
      <c r="J67" s="54"/>
      <c r="K67" s="54"/>
      <c r="L67" s="54"/>
      <c r="M67" s="127" t="s">
        <v>337</v>
      </c>
      <c r="N67" s="172" t="s">
        <v>144</v>
      </c>
    </row>
    <row r="68" spans="1:14" ht="13" x14ac:dyDescent="0.3">
      <c r="A68" s="366"/>
      <c r="B68" s="368"/>
      <c r="C68" s="133" t="s">
        <v>228</v>
      </c>
      <c r="D68" s="134" t="s">
        <v>135</v>
      </c>
      <c r="E68" s="135">
        <v>2</v>
      </c>
      <c r="F68" s="42"/>
      <c r="G68" s="42"/>
      <c r="H68" s="135"/>
      <c r="I68" s="16"/>
      <c r="J68" s="135"/>
      <c r="K68" s="135"/>
      <c r="L68" s="135"/>
      <c r="M68" s="130" t="s">
        <v>342</v>
      </c>
      <c r="N68" s="150" t="s">
        <v>283</v>
      </c>
    </row>
    <row r="69" spans="1:14" x14ac:dyDescent="0.25">
      <c r="A69" s="366"/>
      <c r="B69" s="368"/>
      <c r="C69" s="55" t="s">
        <v>229</v>
      </c>
      <c r="D69" s="60" t="s">
        <v>99</v>
      </c>
      <c r="E69" s="54">
        <v>2</v>
      </c>
      <c r="F69" s="54"/>
      <c r="G69" s="54"/>
      <c r="H69" s="54"/>
      <c r="I69" s="16"/>
      <c r="J69" s="54"/>
      <c r="K69" s="54"/>
      <c r="L69" s="54"/>
      <c r="M69" s="129"/>
      <c r="N69" s="150" t="s">
        <v>283</v>
      </c>
    </row>
    <row r="70" spans="1:14" x14ac:dyDescent="0.25">
      <c r="A70" s="366"/>
      <c r="B70" s="368"/>
      <c r="C70" s="55" t="s">
        <v>260</v>
      </c>
      <c r="D70" s="60" t="s">
        <v>65</v>
      </c>
      <c r="E70" s="54">
        <v>2</v>
      </c>
      <c r="F70" s="54"/>
      <c r="G70" s="54"/>
      <c r="H70" s="54"/>
      <c r="I70" s="16"/>
      <c r="J70" s="54"/>
      <c r="K70" s="54"/>
      <c r="L70" s="54"/>
      <c r="M70" s="129"/>
      <c r="N70" s="150" t="s">
        <v>283</v>
      </c>
    </row>
    <row r="71" spans="1:14" x14ac:dyDescent="0.25">
      <c r="A71" s="366"/>
      <c r="B71" s="368"/>
      <c r="C71" s="55" t="s">
        <v>261</v>
      </c>
      <c r="D71" s="60" t="s">
        <v>95</v>
      </c>
      <c r="E71" s="54">
        <v>2</v>
      </c>
      <c r="F71" s="54"/>
      <c r="G71" s="54"/>
      <c r="H71" s="54"/>
      <c r="I71" s="16"/>
      <c r="J71" s="54"/>
      <c r="K71" s="54"/>
      <c r="L71" s="54"/>
      <c r="M71" s="129"/>
      <c r="N71" s="150" t="s">
        <v>283</v>
      </c>
    </row>
    <row r="72" spans="1:14" x14ac:dyDescent="0.25">
      <c r="A72" s="366"/>
      <c r="B72" s="368"/>
      <c r="C72" s="55" t="s">
        <v>262</v>
      </c>
      <c r="D72" s="60" t="s">
        <v>74</v>
      </c>
      <c r="E72" s="54">
        <v>2</v>
      </c>
      <c r="F72" s="54"/>
      <c r="G72" s="54"/>
      <c r="H72" s="54"/>
      <c r="I72" s="16"/>
      <c r="J72" s="54"/>
      <c r="K72" s="54"/>
      <c r="L72" s="54"/>
      <c r="M72" s="129" t="s">
        <v>346</v>
      </c>
      <c r="N72" s="150" t="s">
        <v>283</v>
      </c>
    </row>
    <row r="73" spans="1:14" x14ac:dyDescent="0.25">
      <c r="A73" s="366"/>
      <c r="B73" s="368"/>
      <c r="C73" s="55" t="s">
        <v>265</v>
      </c>
      <c r="D73" s="60" t="s">
        <v>150</v>
      </c>
      <c r="E73" s="54">
        <v>2</v>
      </c>
      <c r="F73" s="54"/>
      <c r="G73" s="54"/>
      <c r="H73" s="54"/>
      <c r="I73" s="16"/>
      <c r="J73" s="54"/>
      <c r="K73" s="54"/>
      <c r="L73" s="54"/>
      <c r="M73" s="129"/>
      <c r="N73" s="150" t="s">
        <v>283</v>
      </c>
    </row>
    <row r="74" spans="1:14" x14ac:dyDescent="0.25">
      <c r="A74" s="366"/>
      <c r="B74" s="368"/>
      <c r="C74" s="55" t="s">
        <v>266</v>
      </c>
      <c r="D74" s="60" t="s">
        <v>151</v>
      </c>
      <c r="E74" s="54">
        <v>2</v>
      </c>
      <c r="F74" s="54"/>
      <c r="G74" s="54"/>
      <c r="H74" s="54"/>
      <c r="I74" s="16"/>
      <c r="J74" s="54"/>
      <c r="K74" s="54"/>
      <c r="L74" s="54"/>
      <c r="M74" s="129"/>
      <c r="N74" s="150" t="s">
        <v>283</v>
      </c>
    </row>
    <row r="75" spans="1:14" x14ac:dyDescent="0.25">
      <c r="A75" s="366"/>
      <c r="B75" s="368"/>
      <c r="C75" s="55" t="s">
        <v>270</v>
      </c>
      <c r="D75" s="60" t="s">
        <v>163</v>
      </c>
      <c r="E75" s="54">
        <v>2</v>
      </c>
      <c r="F75" s="54"/>
      <c r="G75" s="54"/>
      <c r="H75" s="54"/>
      <c r="I75" s="16"/>
      <c r="J75" s="54"/>
      <c r="K75" s="54"/>
      <c r="L75" s="54"/>
      <c r="M75" s="129"/>
      <c r="N75" s="150" t="s">
        <v>283</v>
      </c>
    </row>
    <row r="76" spans="1:14" ht="13" thickBot="1" x14ac:dyDescent="0.3">
      <c r="A76" s="366"/>
      <c r="B76" s="368"/>
      <c r="C76" s="142" t="s">
        <v>271</v>
      </c>
      <c r="D76" s="143" t="s">
        <v>96</v>
      </c>
      <c r="E76" s="144">
        <v>2</v>
      </c>
      <c r="F76" s="144"/>
      <c r="G76" s="144"/>
      <c r="H76" s="144"/>
      <c r="I76" s="145"/>
      <c r="J76" s="144"/>
      <c r="K76" s="144"/>
      <c r="L76" s="144"/>
      <c r="M76" s="146"/>
      <c r="N76" s="151" t="s">
        <v>283</v>
      </c>
    </row>
    <row r="77" spans="1:14" x14ac:dyDescent="0.25">
      <c r="A77" s="365" t="s">
        <v>330</v>
      </c>
      <c r="B77" s="367">
        <f>SUM(E77:E81)+E82+E83</f>
        <v>15</v>
      </c>
      <c r="C77" s="167" t="s">
        <v>210</v>
      </c>
      <c r="D77" s="168" t="s">
        <v>45</v>
      </c>
      <c r="E77" s="167">
        <v>2</v>
      </c>
      <c r="F77" s="167"/>
      <c r="G77" s="167"/>
      <c r="H77" s="167"/>
      <c r="I77" s="167"/>
      <c r="J77" s="137"/>
      <c r="K77" s="137"/>
      <c r="L77" s="137"/>
      <c r="M77" s="183" t="s">
        <v>334</v>
      </c>
      <c r="N77" s="179" t="s">
        <v>144</v>
      </c>
    </row>
    <row r="78" spans="1:14" x14ac:dyDescent="0.25">
      <c r="A78" s="366"/>
      <c r="B78" s="368"/>
      <c r="C78" s="89" t="s">
        <v>211</v>
      </c>
      <c r="D78" s="100" t="s">
        <v>47</v>
      </c>
      <c r="E78" s="89">
        <v>1</v>
      </c>
      <c r="F78" s="89"/>
      <c r="G78" s="89"/>
      <c r="H78" s="89"/>
      <c r="I78" s="89"/>
      <c r="J78" s="18"/>
      <c r="K78" s="18"/>
      <c r="L78" s="18"/>
      <c r="M78" s="127"/>
      <c r="N78" s="172" t="s">
        <v>144</v>
      </c>
    </row>
    <row r="79" spans="1:14" x14ac:dyDescent="0.25">
      <c r="A79" s="366"/>
      <c r="B79" s="368"/>
      <c r="C79" s="89" t="s">
        <v>212</v>
      </c>
      <c r="D79" s="100" t="s">
        <v>44</v>
      </c>
      <c r="E79" s="89">
        <v>2</v>
      </c>
      <c r="F79" s="89"/>
      <c r="G79" s="89"/>
      <c r="H79" s="89"/>
      <c r="I79" s="89"/>
      <c r="J79" s="18"/>
      <c r="K79" s="18"/>
      <c r="L79" s="18"/>
      <c r="M79" s="125" t="s">
        <v>356</v>
      </c>
      <c r="N79" s="172" t="s">
        <v>144</v>
      </c>
    </row>
    <row r="80" spans="1:14" x14ac:dyDescent="0.25">
      <c r="A80" s="366"/>
      <c r="B80" s="368"/>
      <c r="C80" s="89" t="s">
        <v>257</v>
      </c>
      <c r="D80" s="100" t="s">
        <v>162</v>
      </c>
      <c r="E80" s="89">
        <v>4</v>
      </c>
      <c r="F80" s="89"/>
      <c r="G80" s="89"/>
      <c r="H80" s="89"/>
      <c r="I80" s="89"/>
      <c r="J80" s="18"/>
      <c r="K80" s="18"/>
      <c r="L80" s="18"/>
      <c r="M80" s="127"/>
      <c r="N80" s="171" t="s">
        <v>142</v>
      </c>
    </row>
    <row r="81" spans="1:14" x14ac:dyDescent="0.25">
      <c r="A81" s="366"/>
      <c r="B81" s="368"/>
      <c r="C81" s="89" t="s">
        <v>263</v>
      </c>
      <c r="D81" s="100" t="s">
        <v>130</v>
      </c>
      <c r="E81" s="89">
        <v>2</v>
      </c>
      <c r="F81" s="89"/>
      <c r="G81" s="89"/>
      <c r="H81" s="89"/>
      <c r="I81" s="89"/>
      <c r="J81" s="18"/>
      <c r="K81" s="18"/>
      <c r="L81" s="18"/>
      <c r="M81" s="127" t="s">
        <v>342</v>
      </c>
      <c r="N81" s="172" t="s">
        <v>144</v>
      </c>
    </row>
    <row r="82" spans="1:14" ht="13" x14ac:dyDescent="0.3">
      <c r="A82" s="366"/>
      <c r="B82" s="368"/>
      <c r="C82" s="133" t="s">
        <v>236</v>
      </c>
      <c r="D82" s="134" t="s">
        <v>136</v>
      </c>
      <c r="E82" s="135">
        <v>2</v>
      </c>
      <c r="F82" s="42"/>
      <c r="G82" s="42"/>
      <c r="H82" s="135"/>
      <c r="I82" s="135"/>
      <c r="M82" s="128" t="s">
        <v>340</v>
      </c>
      <c r="N82" s="120" t="s">
        <v>283</v>
      </c>
    </row>
    <row r="83" spans="1:14" x14ac:dyDescent="0.25">
      <c r="A83" s="366"/>
      <c r="B83" s="368"/>
      <c r="C83" s="55" t="s">
        <v>237</v>
      </c>
      <c r="D83" s="60" t="s">
        <v>137</v>
      </c>
      <c r="E83" s="54">
        <v>2</v>
      </c>
      <c r="F83" s="54"/>
      <c r="G83" s="54"/>
      <c r="H83" s="54"/>
      <c r="I83" s="54"/>
      <c r="M83" s="128" t="s">
        <v>339</v>
      </c>
      <c r="N83" s="120" t="s">
        <v>283</v>
      </c>
    </row>
    <row r="84" spans="1:14" x14ac:dyDescent="0.25">
      <c r="A84" s="366"/>
      <c r="B84" s="368"/>
      <c r="C84" s="55" t="s">
        <v>238</v>
      </c>
      <c r="D84" s="60" t="s">
        <v>148</v>
      </c>
      <c r="E84" s="54">
        <v>2</v>
      </c>
      <c r="F84" s="54"/>
      <c r="G84" s="54"/>
      <c r="H84" s="54"/>
      <c r="I84" s="54"/>
      <c r="M84" s="128"/>
      <c r="N84" s="120" t="s">
        <v>283</v>
      </c>
    </row>
    <row r="85" spans="1:14" x14ac:dyDescent="0.25">
      <c r="A85" s="366"/>
      <c r="B85" s="368"/>
      <c r="C85" s="55" t="s">
        <v>239</v>
      </c>
      <c r="D85" s="60" t="s">
        <v>149</v>
      </c>
      <c r="E85" s="54">
        <v>2</v>
      </c>
      <c r="F85" s="54"/>
      <c r="G85" s="54"/>
      <c r="H85" s="54"/>
      <c r="I85" s="54"/>
      <c r="M85" s="128"/>
      <c r="N85" s="120" t="s">
        <v>283</v>
      </c>
    </row>
    <row r="86" spans="1:14" x14ac:dyDescent="0.25">
      <c r="A86" s="366"/>
      <c r="B86" s="368"/>
      <c r="C86" s="55" t="s">
        <v>240</v>
      </c>
      <c r="D86" s="60" t="s">
        <v>69</v>
      </c>
      <c r="E86" s="54">
        <v>2</v>
      </c>
      <c r="F86" s="54"/>
      <c r="G86" s="54"/>
      <c r="H86" s="54"/>
      <c r="I86" s="54"/>
      <c r="M86" s="128"/>
      <c r="N86" s="120" t="s">
        <v>283</v>
      </c>
    </row>
    <row r="87" spans="1:14" x14ac:dyDescent="0.25">
      <c r="A87" s="366"/>
      <c r="B87" s="368"/>
      <c r="C87" s="55" t="s">
        <v>241</v>
      </c>
      <c r="D87" s="60" t="s">
        <v>100</v>
      </c>
      <c r="E87" s="54">
        <v>2</v>
      </c>
      <c r="F87" s="54"/>
      <c r="G87" s="54"/>
      <c r="H87" s="54"/>
      <c r="I87" s="54"/>
      <c r="M87" s="128"/>
      <c r="N87" s="120" t="s">
        <v>283</v>
      </c>
    </row>
    <row r="88" spans="1:14" x14ac:dyDescent="0.25">
      <c r="A88" s="366"/>
      <c r="B88" s="368"/>
      <c r="C88" s="55" t="s">
        <v>274</v>
      </c>
      <c r="D88" s="60" t="s">
        <v>73</v>
      </c>
      <c r="E88" s="54">
        <v>2</v>
      </c>
      <c r="F88" s="54"/>
      <c r="G88" s="54"/>
      <c r="H88" s="54"/>
      <c r="I88" s="54"/>
      <c r="M88" s="128"/>
      <c r="N88" s="120" t="s">
        <v>283</v>
      </c>
    </row>
    <row r="89" spans="1:14" x14ac:dyDescent="0.25">
      <c r="A89" s="366"/>
      <c r="B89" s="368"/>
      <c r="C89" s="55" t="s">
        <v>267</v>
      </c>
      <c r="D89" s="60" t="s">
        <v>78</v>
      </c>
      <c r="E89" s="54">
        <v>2</v>
      </c>
      <c r="F89" s="54"/>
      <c r="G89" s="54"/>
      <c r="H89" s="54"/>
      <c r="I89" s="54"/>
      <c r="M89" s="128"/>
      <c r="N89" s="120" t="s">
        <v>283</v>
      </c>
    </row>
    <row r="90" spans="1:14" x14ac:dyDescent="0.25">
      <c r="A90" s="366"/>
      <c r="B90" s="368"/>
      <c r="C90" s="55" t="s">
        <v>268</v>
      </c>
      <c r="D90" s="60" t="s">
        <v>66</v>
      </c>
      <c r="E90" s="54">
        <v>2</v>
      </c>
      <c r="F90" s="54"/>
      <c r="G90" s="54"/>
      <c r="H90" s="54"/>
      <c r="I90" s="54"/>
      <c r="M90" s="128"/>
      <c r="N90" s="120" t="s">
        <v>283</v>
      </c>
    </row>
    <row r="91" spans="1:14" x14ac:dyDescent="0.25">
      <c r="A91" s="366"/>
      <c r="B91" s="368"/>
      <c r="C91" s="55" t="s">
        <v>272</v>
      </c>
      <c r="D91" s="61" t="s">
        <v>77</v>
      </c>
      <c r="E91" s="54">
        <v>2</v>
      </c>
      <c r="F91" s="54"/>
      <c r="G91" s="54"/>
      <c r="H91" s="54"/>
      <c r="I91" s="54"/>
      <c r="M91" s="128"/>
      <c r="N91" s="120" t="s">
        <v>283</v>
      </c>
    </row>
    <row r="92" spans="1:14" ht="13" x14ac:dyDescent="0.3">
      <c r="A92" s="366"/>
      <c r="B92" s="368"/>
      <c r="C92" s="55" t="s">
        <v>273</v>
      </c>
      <c r="D92" s="18" t="s">
        <v>108</v>
      </c>
      <c r="E92" s="54">
        <v>2</v>
      </c>
      <c r="F92" s="115"/>
      <c r="G92" s="115"/>
      <c r="H92" s="54"/>
      <c r="I92" s="54"/>
      <c r="M92" s="128"/>
      <c r="N92" s="120" t="s">
        <v>283</v>
      </c>
    </row>
    <row r="93" spans="1:14" x14ac:dyDescent="0.25">
      <c r="A93" s="366"/>
      <c r="B93" s="368"/>
      <c r="C93" s="55" t="s">
        <v>275</v>
      </c>
      <c r="D93" s="61" t="s">
        <v>160</v>
      </c>
      <c r="E93" s="54">
        <v>2</v>
      </c>
      <c r="F93" s="54"/>
      <c r="G93" s="54"/>
      <c r="H93" s="54"/>
      <c r="I93" s="54"/>
      <c r="M93" s="128"/>
      <c r="N93" s="120" t="s">
        <v>283</v>
      </c>
    </row>
    <row r="94" spans="1:14" x14ac:dyDescent="0.25">
      <c r="A94" s="366"/>
      <c r="B94" s="368"/>
      <c r="C94" s="89" t="s">
        <v>293</v>
      </c>
      <c r="D94" s="60" t="s">
        <v>161</v>
      </c>
      <c r="E94" s="54">
        <v>4</v>
      </c>
      <c r="F94" s="54"/>
      <c r="G94" s="54"/>
      <c r="H94" s="54"/>
      <c r="I94" s="54"/>
      <c r="M94" s="128"/>
      <c r="N94" s="120" t="s">
        <v>283</v>
      </c>
    </row>
    <row r="95" spans="1:14" ht="13" thickBot="1" x14ac:dyDescent="0.3">
      <c r="A95" s="366"/>
      <c r="B95" s="368"/>
      <c r="C95" s="89" t="s">
        <v>298</v>
      </c>
      <c r="D95" s="60" t="s">
        <v>146</v>
      </c>
      <c r="E95" s="54">
        <v>4</v>
      </c>
      <c r="F95" s="54"/>
      <c r="G95" s="54"/>
      <c r="H95" s="54"/>
      <c r="I95" s="54"/>
      <c r="M95" s="128"/>
      <c r="N95" s="120" t="s">
        <v>283</v>
      </c>
    </row>
    <row r="96" spans="1:14" x14ac:dyDescent="0.25">
      <c r="A96" s="365" t="s">
        <v>331</v>
      </c>
      <c r="B96" s="367">
        <f>SUM(E96:E102)</f>
        <v>15</v>
      </c>
      <c r="C96" s="167" t="s">
        <v>213</v>
      </c>
      <c r="D96" s="168" t="s">
        <v>127</v>
      </c>
      <c r="E96" s="138">
        <v>2</v>
      </c>
      <c r="F96" s="167"/>
      <c r="G96" s="167"/>
      <c r="H96" s="167"/>
      <c r="I96" s="167"/>
      <c r="J96" s="167"/>
      <c r="K96" s="137"/>
      <c r="L96" s="137"/>
      <c r="M96" s="178" t="s">
        <v>336</v>
      </c>
      <c r="N96" s="179" t="s">
        <v>144</v>
      </c>
    </row>
    <row r="97" spans="1:19" x14ac:dyDescent="0.25">
      <c r="A97" s="366"/>
      <c r="B97" s="368"/>
      <c r="C97" s="89" t="s">
        <v>214</v>
      </c>
      <c r="D97" s="100" t="s">
        <v>50</v>
      </c>
      <c r="E97" s="54">
        <v>3</v>
      </c>
      <c r="F97" s="89"/>
      <c r="G97" s="89"/>
      <c r="H97" s="89"/>
      <c r="I97" s="89"/>
      <c r="J97" s="89"/>
      <c r="K97" s="18"/>
      <c r="L97" s="18"/>
      <c r="M97" s="125" t="s">
        <v>356</v>
      </c>
      <c r="N97" s="172" t="s">
        <v>144</v>
      </c>
    </row>
    <row r="98" spans="1:19" x14ac:dyDescent="0.25">
      <c r="A98" s="366"/>
      <c r="B98" s="368"/>
      <c r="C98" s="89" t="s">
        <v>215</v>
      </c>
      <c r="D98" s="100" t="s">
        <v>126</v>
      </c>
      <c r="E98" s="54">
        <v>2</v>
      </c>
      <c r="F98" s="89"/>
      <c r="G98" s="89"/>
      <c r="H98" s="89"/>
      <c r="I98" s="89"/>
      <c r="J98" s="89"/>
      <c r="K98" s="18"/>
      <c r="L98" s="18"/>
      <c r="M98" s="127" t="s">
        <v>340</v>
      </c>
      <c r="N98" s="172" t="s">
        <v>144</v>
      </c>
    </row>
    <row r="99" spans="1:19" x14ac:dyDescent="0.25">
      <c r="A99" s="366"/>
      <c r="B99" s="368"/>
      <c r="C99" s="89" t="s">
        <v>216</v>
      </c>
      <c r="D99" s="100" t="s">
        <v>51</v>
      </c>
      <c r="E99" s="54">
        <v>1</v>
      </c>
      <c r="F99" s="89"/>
      <c r="G99" s="89"/>
      <c r="H99" s="89"/>
      <c r="I99" s="89"/>
      <c r="J99" s="89"/>
      <c r="K99" s="18"/>
      <c r="L99" s="18"/>
      <c r="M99" s="127"/>
      <c r="N99" s="172" t="s">
        <v>144</v>
      </c>
    </row>
    <row r="100" spans="1:19" x14ac:dyDescent="0.25">
      <c r="A100" s="366"/>
      <c r="B100" s="368"/>
      <c r="C100" s="89" t="s">
        <v>217</v>
      </c>
      <c r="D100" s="100" t="s">
        <v>39</v>
      </c>
      <c r="E100" s="54">
        <v>1</v>
      </c>
      <c r="F100" s="89"/>
      <c r="G100" s="89"/>
      <c r="H100" s="89"/>
      <c r="I100" s="89"/>
      <c r="J100" s="89"/>
      <c r="K100" s="18"/>
      <c r="L100" s="18"/>
      <c r="M100" s="127"/>
      <c r="N100" s="172" t="s">
        <v>144</v>
      </c>
    </row>
    <row r="101" spans="1:19" x14ac:dyDescent="0.25">
      <c r="A101" s="366"/>
      <c r="B101" s="368"/>
      <c r="C101" s="89" t="s">
        <v>218</v>
      </c>
      <c r="D101" s="100" t="s">
        <v>128</v>
      </c>
      <c r="E101" s="54">
        <v>2</v>
      </c>
      <c r="F101" s="89"/>
      <c r="G101" s="89"/>
      <c r="H101" s="89"/>
      <c r="I101" s="89"/>
      <c r="J101" s="89"/>
      <c r="K101" s="18"/>
      <c r="L101" s="18"/>
      <c r="M101" s="127"/>
      <c r="N101" s="172" t="s">
        <v>144</v>
      </c>
    </row>
    <row r="102" spans="1:19" ht="13" thickBot="1" x14ac:dyDescent="0.3">
      <c r="A102" s="369"/>
      <c r="B102" s="370"/>
      <c r="C102" s="173" t="s">
        <v>219</v>
      </c>
      <c r="D102" s="174" t="s">
        <v>129</v>
      </c>
      <c r="E102" s="144">
        <v>4</v>
      </c>
      <c r="F102" s="173"/>
      <c r="G102" s="173"/>
      <c r="H102" s="173"/>
      <c r="I102" s="173"/>
      <c r="J102" s="173"/>
      <c r="K102" s="181"/>
      <c r="L102" s="181"/>
      <c r="M102" s="175"/>
      <c r="N102" s="176" t="s">
        <v>144</v>
      </c>
    </row>
    <row r="103" spans="1:19" x14ac:dyDescent="0.25">
      <c r="B103" s="30"/>
      <c r="M103" s="128"/>
    </row>
    <row r="104" spans="1:19" ht="13" x14ac:dyDescent="0.3">
      <c r="A104" s="16"/>
      <c r="B104" s="10"/>
      <c r="C104" s="121" t="s">
        <v>332</v>
      </c>
      <c r="D104" s="16"/>
      <c r="E104" s="192">
        <f>SUM(E9:E52)+SUM(E61:E67)+SUM(E77:E81)+SUM(E96:E102)+E53+E55+E68+E72+E82+E83</f>
        <v>144</v>
      </c>
      <c r="F104" s="10" t="s">
        <v>333</v>
      </c>
      <c r="G104" s="16"/>
      <c r="H104" s="16"/>
      <c r="I104" s="16"/>
      <c r="J104" s="16"/>
      <c r="K104" s="16"/>
      <c r="L104" s="16"/>
      <c r="M104" s="152"/>
      <c r="N104" s="16"/>
      <c r="O104" s="16"/>
      <c r="P104" s="16"/>
      <c r="Q104" s="16"/>
      <c r="R104" s="16"/>
      <c r="S104" s="16"/>
    </row>
    <row r="105" spans="1:19" x14ac:dyDescent="0.25">
      <c r="A105" s="16"/>
      <c r="B105" s="193"/>
      <c r="C105" s="121" t="s">
        <v>67</v>
      </c>
      <c r="D105" s="16"/>
      <c r="E105" s="16">
        <f>SUM(E96:E102)+SUM(E77:E81)+SUM(E61:E67)+SUM(E46:E52)+SUM(E36:E45)+SUM(E9:E35)</f>
        <v>132</v>
      </c>
      <c r="F105" s="10" t="s">
        <v>333</v>
      </c>
      <c r="G105" s="16"/>
      <c r="H105" s="16"/>
      <c r="I105" s="16"/>
      <c r="J105" s="16"/>
      <c r="K105" s="16"/>
      <c r="L105" s="16"/>
      <c r="M105" s="152"/>
      <c r="N105" s="16"/>
      <c r="O105" s="16"/>
      <c r="P105" s="16"/>
      <c r="Q105" s="16"/>
      <c r="R105" s="16"/>
      <c r="S105" s="16"/>
    </row>
    <row r="106" spans="1:19" x14ac:dyDescent="0.25">
      <c r="A106" s="16"/>
      <c r="B106" s="193"/>
      <c r="C106" s="121" t="s">
        <v>68</v>
      </c>
      <c r="D106" s="16"/>
      <c r="E106" s="194">
        <f>E82+E83+E68+E72+E53+E55</f>
        <v>12</v>
      </c>
      <c r="F106" s="10" t="s">
        <v>333</v>
      </c>
      <c r="G106" s="16"/>
      <c r="H106" s="16"/>
      <c r="I106" s="16"/>
      <c r="J106" s="16"/>
      <c r="K106" s="16"/>
      <c r="L106" s="16"/>
      <c r="M106" s="152"/>
      <c r="N106" s="16"/>
      <c r="O106" s="16"/>
      <c r="P106" s="16"/>
      <c r="Q106" s="16"/>
      <c r="R106" s="16"/>
      <c r="S106" s="16"/>
    </row>
    <row r="107" spans="1:19" x14ac:dyDescent="0.25">
      <c r="A107" s="16"/>
      <c r="B107" s="193"/>
      <c r="C107" s="16"/>
      <c r="D107" s="16"/>
      <c r="E107" s="16"/>
      <c r="F107" s="16"/>
      <c r="G107" s="16"/>
      <c r="H107" s="16"/>
      <c r="I107" s="16"/>
      <c r="J107" s="16"/>
      <c r="K107" s="16"/>
      <c r="L107" s="16"/>
      <c r="M107" s="152"/>
      <c r="N107" s="16"/>
      <c r="O107" s="16"/>
      <c r="P107" s="16"/>
      <c r="Q107" s="16"/>
      <c r="R107" s="16"/>
      <c r="S107" s="16"/>
    </row>
    <row r="109" spans="1:19" x14ac:dyDescent="0.25">
      <c r="B109" s="30" t="s">
        <v>367</v>
      </c>
    </row>
    <row r="110" spans="1:19" x14ac:dyDescent="0.25">
      <c r="B110" s="30" t="s">
        <v>366</v>
      </c>
    </row>
    <row r="112" spans="1:19" ht="15.5" x14ac:dyDescent="0.35">
      <c r="B112" s="362" t="s">
        <v>378</v>
      </c>
      <c r="C112" s="362"/>
      <c r="D112" s="362"/>
      <c r="E112" s="362"/>
      <c r="F112" s="362"/>
      <c r="G112" s="362"/>
      <c r="H112" s="362"/>
      <c r="I112" s="362"/>
      <c r="J112" s="362"/>
      <c r="K112" s="362"/>
      <c r="L112" s="362"/>
      <c r="M112" s="362"/>
      <c r="N112" s="362"/>
    </row>
    <row r="113" spans="1:14" ht="15.5" x14ac:dyDescent="0.35">
      <c r="B113" s="362" t="s">
        <v>292</v>
      </c>
      <c r="C113" s="362"/>
      <c r="D113" s="362"/>
      <c r="E113" s="362"/>
      <c r="F113" s="362"/>
      <c r="G113" s="362"/>
      <c r="H113" s="362"/>
      <c r="I113" s="362"/>
      <c r="J113" s="362"/>
      <c r="K113" s="362"/>
      <c r="L113" s="362"/>
      <c r="M113" s="362"/>
      <c r="N113" s="362"/>
    </row>
    <row r="114" spans="1:14" ht="15.5" x14ac:dyDescent="0.35">
      <c r="B114" s="362" t="s">
        <v>295</v>
      </c>
      <c r="C114" s="362"/>
      <c r="D114" s="362"/>
      <c r="E114" s="362"/>
      <c r="F114" s="362"/>
      <c r="G114" s="362"/>
      <c r="H114" s="362"/>
      <c r="I114" s="362"/>
      <c r="J114" s="362"/>
      <c r="K114" s="362"/>
      <c r="L114" s="362"/>
      <c r="M114" s="362"/>
      <c r="N114" s="362"/>
    </row>
    <row r="115" spans="1:14" ht="15.5" x14ac:dyDescent="0.35">
      <c r="B115" s="362" t="s">
        <v>306</v>
      </c>
      <c r="C115" s="362"/>
      <c r="D115" s="362"/>
      <c r="E115" s="362"/>
      <c r="F115" s="362"/>
      <c r="G115" s="362"/>
      <c r="H115" s="362"/>
      <c r="I115" s="362"/>
      <c r="J115" s="362"/>
      <c r="K115" s="362"/>
      <c r="L115" s="362"/>
      <c r="M115" s="362"/>
      <c r="N115" s="362"/>
    </row>
    <row r="117" spans="1:14" ht="16" thickBot="1" x14ac:dyDescent="0.4">
      <c r="A117" s="85" t="s">
        <v>110</v>
      </c>
    </row>
    <row r="118" spans="1:14" ht="13" x14ac:dyDescent="0.25">
      <c r="A118" s="383" t="s">
        <v>307</v>
      </c>
      <c r="B118" s="384"/>
      <c r="C118" s="387" t="s">
        <v>308</v>
      </c>
      <c r="D118" s="387" t="s">
        <v>309</v>
      </c>
      <c r="E118" s="387" t="s">
        <v>310</v>
      </c>
      <c r="F118" s="391" t="s">
        <v>311</v>
      </c>
      <c r="G118" s="384"/>
      <c r="H118" s="387" t="s">
        <v>312</v>
      </c>
      <c r="I118" s="391" t="s">
        <v>313</v>
      </c>
      <c r="J118" s="392"/>
      <c r="K118" s="384"/>
      <c r="L118" s="387" t="s">
        <v>314</v>
      </c>
      <c r="M118" s="393" t="s">
        <v>348</v>
      </c>
      <c r="N118" s="395" t="s">
        <v>349</v>
      </c>
    </row>
    <row r="119" spans="1:14" ht="13.5" thickBot="1" x14ac:dyDescent="0.3">
      <c r="A119" s="385"/>
      <c r="B119" s="386"/>
      <c r="C119" s="388"/>
      <c r="D119" s="388"/>
      <c r="E119" s="388"/>
      <c r="F119" s="190" t="s">
        <v>315</v>
      </c>
      <c r="G119" s="189" t="s">
        <v>316</v>
      </c>
      <c r="H119" s="388"/>
      <c r="I119" s="190" t="s">
        <v>317</v>
      </c>
      <c r="J119" s="186" t="s">
        <v>318</v>
      </c>
      <c r="K119" s="189" t="s">
        <v>319</v>
      </c>
      <c r="L119" s="388"/>
      <c r="M119" s="394"/>
      <c r="N119" s="396"/>
    </row>
    <row r="120" spans="1:14" ht="13.5" thickBot="1" x14ac:dyDescent="0.3">
      <c r="A120" s="389" t="s">
        <v>320</v>
      </c>
      <c r="B120" s="390"/>
      <c r="C120" s="118" t="s">
        <v>321</v>
      </c>
      <c r="D120" s="118" t="s">
        <v>322</v>
      </c>
      <c r="E120" s="118" t="s">
        <v>323</v>
      </c>
      <c r="F120" s="191" t="s">
        <v>320</v>
      </c>
      <c r="G120" s="188" t="s">
        <v>321</v>
      </c>
      <c r="H120" s="118" t="s">
        <v>320</v>
      </c>
      <c r="I120" s="187" t="s">
        <v>321</v>
      </c>
      <c r="J120" s="184" t="s">
        <v>320</v>
      </c>
      <c r="K120" s="188" t="s">
        <v>321</v>
      </c>
      <c r="L120" s="118" t="s">
        <v>320</v>
      </c>
      <c r="M120" s="187"/>
      <c r="N120" s="185"/>
    </row>
    <row r="121" spans="1:14" ht="13" x14ac:dyDescent="0.3">
      <c r="A121" s="365" t="s">
        <v>328</v>
      </c>
      <c r="B121" s="367">
        <f>SUM(E121:E125)</f>
        <v>10</v>
      </c>
      <c r="C121" s="154" t="s">
        <v>220</v>
      </c>
      <c r="D121" s="140" t="s">
        <v>132</v>
      </c>
      <c r="E121" s="155">
        <v>2</v>
      </c>
      <c r="F121" s="156"/>
      <c r="G121" s="156"/>
      <c r="H121" s="140"/>
      <c r="I121" s="140"/>
      <c r="J121" s="140"/>
      <c r="K121" s="140"/>
      <c r="L121" s="140"/>
      <c r="M121" s="141" t="s">
        <v>345</v>
      </c>
      <c r="N121" s="157" t="s">
        <v>283</v>
      </c>
    </row>
    <row r="122" spans="1:14" x14ac:dyDescent="0.25">
      <c r="A122" s="366"/>
      <c r="B122" s="368"/>
      <c r="C122" s="83" t="s">
        <v>221</v>
      </c>
      <c r="D122" s="16" t="s">
        <v>133</v>
      </c>
      <c r="E122" s="47">
        <v>2</v>
      </c>
      <c r="F122" s="47"/>
      <c r="G122" s="47"/>
      <c r="H122" s="16"/>
      <c r="I122" s="16"/>
      <c r="J122" s="153"/>
      <c r="K122" s="153"/>
      <c r="L122" s="47"/>
      <c r="M122" s="152"/>
      <c r="N122" s="158" t="s">
        <v>283</v>
      </c>
    </row>
    <row r="123" spans="1:14" x14ac:dyDescent="0.25">
      <c r="A123" s="366"/>
      <c r="B123" s="368"/>
      <c r="C123" s="83" t="s">
        <v>222</v>
      </c>
      <c r="D123" s="10" t="s">
        <v>145</v>
      </c>
      <c r="E123" s="47">
        <v>2</v>
      </c>
      <c r="F123" s="47"/>
      <c r="G123" s="47"/>
      <c r="H123" s="16"/>
      <c r="I123" s="16"/>
      <c r="J123" s="153"/>
      <c r="K123" s="153"/>
      <c r="L123" s="47"/>
      <c r="M123" s="152" t="s">
        <v>346</v>
      </c>
      <c r="N123" s="158" t="s">
        <v>283</v>
      </c>
    </row>
    <row r="124" spans="1:14" x14ac:dyDescent="0.25">
      <c r="A124" s="366"/>
      <c r="B124" s="368"/>
      <c r="C124" s="83" t="s">
        <v>258</v>
      </c>
      <c r="D124" s="10" t="s">
        <v>97</v>
      </c>
      <c r="E124" s="47">
        <v>2</v>
      </c>
      <c r="F124" s="47"/>
      <c r="G124" s="47"/>
      <c r="H124" s="16"/>
      <c r="I124" s="16"/>
      <c r="J124" s="153"/>
      <c r="K124" s="153"/>
      <c r="L124" s="47"/>
      <c r="M124" s="152"/>
      <c r="N124" s="158" t="s">
        <v>283</v>
      </c>
    </row>
    <row r="125" spans="1:14" ht="13" thickBot="1" x14ac:dyDescent="0.3">
      <c r="A125" s="369"/>
      <c r="B125" s="370"/>
      <c r="C125" s="159" t="s">
        <v>230</v>
      </c>
      <c r="D125" s="145" t="s">
        <v>134</v>
      </c>
      <c r="E125" s="161">
        <v>2</v>
      </c>
      <c r="F125" s="161"/>
      <c r="G125" s="161"/>
      <c r="H125" s="145"/>
      <c r="I125" s="145"/>
      <c r="J125" s="242"/>
      <c r="K125" s="242"/>
      <c r="L125" s="161"/>
      <c r="M125" s="162"/>
      <c r="N125" s="163" t="s">
        <v>283</v>
      </c>
    </row>
    <row r="126" spans="1:14" ht="13" x14ac:dyDescent="0.3">
      <c r="A126" s="428" t="s">
        <v>329</v>
      </c>
      <c r="B126" s="431">
        <f>SUM(E126:E130)</f>
        <v>10</v>
      </c>
      <c r="C126" s="136" t="s">
        <v>228</v>
      </c>
      <c r="D126" s="148" t="s">
        <v>135</v>
      </c>
      <c r="E126" s="138">
        <v>2</v>
      </c>
      <c r="F126" s="139"/>
      <c r="G126" s="139"/>
      <c r="H126" s="138"/>
      <c r="I126" s="140"/>
      <c r="J126" s="138"/>
      <c r="K126" s="138"/>
      <c r="L126" s="138"/>
      <c r="M126" s="243" t="s">
        <v>342</v>
      </c>
      <c r="N126" s="149" t="s">
        <v>283</v>
      </c>
    </row>
    <row r="127" spans="1:14" x14ac:dyDescent="0.25">
      <c r="A127" s="429"/>
      <c r="B127" s="432"/>
      <c r="C127" s="55" t="s">
        <v>229</v>
      </c>
      <c r="D127" s="60" t="s">
        <v>99</v>
      </c>
      <c r="E127" s="54">
        <v>2</v>
      </c>
      <c r="F127" s="54"/>
      <c r="G127" s="54"/>
      <c r="H127" s="54"/>
      <c r="I127" s="16"/>
      <c r="J127" s="54"/>
      <c r="K127" s="54"/>
      <c r="L127" s="54"/>
      <c r="M127" s="129"/>
      <c r="N127" s="150" t="s">
        <v>283</v>
      </c>
    </row>
    <row r="128" spans="1:14" x14ac:dyDescent="0.25">
      <c r="A128" s="429"/>
      <c r="B128" s="432"/>
      <c r="C128" s="55" t="s">
        <v>260</v>
      </c>
      <c r="D128" s="60" t="s">
        <v>65</v>
      </c>
      <c r="E128" s="54">
        <v>2</v>
      </c>
      <c r="F128" s="54"/>
      <c r="G128" s="54"/>
      <c r="H128" s="54"/>
      <c r="I128" s="16"/>
      <c r="J128" s="54"/>
      <c r="K128" s="54"/>
      <c r="L128" s="54"/>
      <c r="M128" s="129"/>
      <c r="N128" s="150" t="s">
        <v>283</v>
      </c>
    </row>
    <row r="129" spans="1:14" x14ac:dyDescent="0.25">
      <c r="A129" s="429"/>
      <c r="B129" s="432"/>
      <c r="C129" s="55" t="s">
        <v>261</v>
      </c>
      <c r="D129" s="60" t="s">
        <v>95</v>
      </c>
      <c r="E129" s="54">
        <v>2</v>
      </c>
      <c r="F129" s="54"/>
      <c r="G129" s="54"/>
      <c r="H129" s="54"/>
      <c r="I129" s="16"/>
      <c r="J129" s="54"/>
      <c r="K129" s="54"/>
      <c r="L129" s="54"/>
      <c r="M129" s="129"/>
      <c r="N129" s="150" t="s">
        <v>283</v>
      </c>
    </row>
    <row r="130" spans="1:14" ht="13" thickBot="1" x14ac:dyDescent="0.3">
      <c r="A130" s="430"/>
      <c r="B130" s="433"/>
      <c r="C130" s="142" t="s">
        <v>262</v>
      </c>
      <c r="D130" s="143" t="s">
        <v>74</v>
      </c>
      <c r="E130" s="144">
        <v>2</v>
      </c>
      <c r="F130" s="144"/>
      <c r="G130" s="144"/>
      <c r="H130" s="144"/>
      <c r="I130" s="145"/>
      <c r="J130" s="144"/>
      <c r="K130" s="144"/>
      <c r="L130" s="144"/>
      <c r="M130" s="146" t="s">
        <v>346</v>
      </c>
      <c r="N130" s="151" t="s">
        <v>283</v>
      </c>
    </row>
    <row r="131" spans="1:14" ht="13" x14ac:dyDescent="0.3">
      <c r="A131" s="429" t="s">
        <v>379</v>
      </c>
      <c r="B131" s="432">
        <f>SUM(E131:E139)</f>
        <v>22</v>
      </c>
      <c r="C131" s="133" t="s">
        <v>236</v>
      </c>
      <c r="D131" s="134" t="s">
        <v>136</v>
      </c>
      <c r="E131" s="135">
        <v>2</v>
      </c>
      <c r="F131" s="42"/>
      <c r="G131" s="42"/>
      <c r="H131" s="135"/>
      <c r="I131" s="135"/>
      <c r="M131" s="128" t="s">
        <v>340</v>
      </c>
      <c r="N131" s="120" t="s">
        <v>283</v>
      </c>
    </row>
    <row r="132" spans="1:14" x14ac:dyDescent="0.25">
      <c r="A132" s="429"/>
      <c r="B132" s="432"/>
      <c r="C132" s="55" t="s">
        <v>237</v>
      </c>
      <c r="D132" s="60" t="s">
        <v>137</v>
      </c>
      <c r="E132" s="54">
        <v>2</v>
      </c>
      <c r="F132" s="54"/>
      <c r="G132" s="54"/>
      <c r="H132" s="54"/>
      <c r="I132" s="54"/>
      <c r="M132" s="128" t="s">
        <v>339</v>
      </c>
      <c r="N132" s="120" t="s">
        <v>283</v>
      </c>
    </row>
    <row r="133" spans="1:14" x14ac:dyDescent="0.25">
      <c r="A133" s="429"/>
      <c r="B133" s="432"/>
      <c r="C133" s="55" t="s">
        <v>238</v>
      </c>
      <c r="D133" s="60" t="s">
        <v>148</v>
      </c>
      <c r="E133" s="54">
        <v>2</v>
      </c>
      <c r="F133" s="54"/>
      <c r="G133" s="54"/>
      <c r="H133" s="54"/>
      <c r="I133" s="54"/>
      <c r="M133" s="128"/>
      <c r="N133" s="120" t="s">
        <v>283</v>
      </c>
    </row>
    <row r="134" spans="1:14" x14ac:dyDescent="0.25">
      <c r="A134" s="429"/>
      <c r="B134" s="432"/>
      <c r="C134" s="55" t="s">
        <v>239</v>
      </c>
      <c r="D134" s="60" t="s">
        <v>149</v>
      </c>
      <c r="E134" s="54">
        <v>2</v>
      </c>
      <c r="F134" s="54"/>
      <c r="G134" s="54"/>
      <c r="H134" s="54"/>
      <c r="I134" s="54"/>
      <c r="M134" s="128"/>
      <c r="N134" s="120" t="s">
        <v>283</v>
      </c>
    </row>
    <row r="135" spans="1:14" x14ac:dyDescent="0.25">
      <c r="A135" s="429"/>
      <c r="B135" s="432"/>
      <c r="C135" s="55" t="s">
        <v>240</v>
      </c>
      <c r="D135" s="60" t="s">
        <v>69</v>
      </c>
      <c r="E135" s="54">
        <v>2</v>
      </c>
      <c r="F135" s="54"/>
      <c r="G135" s="54"/>
      <c r="H135" s="54"/>
      <c r="I135" s="54"/>
      <c r="M135" s="128"/>
      <c r="N135" s="120" t="s">
        <v>283</v>
      </c>
    </row>
    <row r="136" spans="1:14" x14ac:dyDescent="0.25">
      <c r="A136" s="429"/>
      <c r="B136" s="432"/>
      <c r="C136" s="55" t="s">
        <v>241</v>
      </c>
      <c r="D136" s="60" t="s">
        <v>100</v>
      </c>
      <c r="E136" s="54">
        <v>2</v>
      </c>
      <c r="F136" s="54"/>
      <c r="G136" s="54"/>
      <c r="H136" s="54"/>
      <c r="I136" s="54"/>
      <c r="M136" s="128"/>
      <c r="N136" s="120" t="s">
        <v>283</v>
      </c>
    </row>
    <row r="137" spans="1:14" x14ac:dyDescent="0.25">
      <c r="A137" s="429"/>
      <c r="B137" s="432"/>
      <c r="C137" s="55" t="s">
        <v>274</v>
      </c>
      <c r="D137" s="60" t="s">
        <v>73</v>
      </c>
      <c r="E137" s="54">
        <v>2</v>
      </c>
      <c r="F137" s="54"/>
      <c r="G137" s="54"/>
      <c r="H137" s="54"/>
      <c r="I137" s="54"/>
      <c r="M137" s="128"/>
      <c r="N137" s="120" t="s">
        <v>283</v>
      </c>
    </row>
    <row r="138" spans="1:14" x14ac:dyDescent="0.25">
      <c r="A138" s="429"/>
      <c r="B138" s="432"/>
      <c r="C138" s="89" t="s">
        <v>293</v>
      </c>
      <c r="D138" s="60" t="s">
        <v>161</v>
      </c>
      <c r="E138" s="54">
        <v>4</v>
      </c>
      <c r="F138" s="54"/>
      <c r="G138" s="54"/>
      <c r="H138" s="54"/>
      <c r="I138" s="54"/>
      <c r="M138" s="128"/>
      <c r="N138" s="120" t="s">
        <v>283</v>
      </c>
    </row>
    <row r="139" spans="1:14" ht="13" thickBot="1" x14ac:dyDescent="0.3">
      <c r="A139" s="430"/>
      <c r="B139" s="433"/>
      <c r="C139" s="89" t="s">
        <v>298</v>
      </c>
      <c r="D139" s="60" t="s">
        <v>146</v>
      </c>
      <c r="E139" s="54">
        <v>4</v>
      </c>
      <c r="F139" s="54"/>
      <c r="G139" s="54"/>
      <c r="H139" s="54"/>
      <c r="I139" s="54"/>
      <c r="M139" s="128"/>
      <c r="N139" s="120" t="s">
        <v>283</v>
      </c>
    </row>
    <row r="141" spans="1:14" ht="16" thickBot="1" x14ac:dyDescent="0.4">
      <c r="A141" s="85" t="s">
        <v>111</v>
      </c>
    </row>
    <row r="142" spans="1:14" ht="13" x14ac:dyDescent="0.25">
      <c r="A142" s="383" t="s">
        <v>307</v>
      </c>
      <c r="B142" s="384"/>
      <c r="C142" s="387" t="s">
        <v>308</v>
      </c>
      <c r="D142" s="387" t="s">
        <v>309</v>
      </c>
      <c r="E142" s="387" t="s">
        <v>310</v>
      </c>
      <c r="F142" s="391" t="s">
        <v>311</v>
      </c>
      <c r="G142" s="384"/>
      <c r="H142" s="387" t="s">
        <v>312</v>
      </c>
      <c r="I142" s="391" t="s">
        <v>313</v>
      </c>
      <c r="J142" s="392"/>
      <c r="K142" s="384"/>
      <c r="L142" s="387" t="s">
        <v>314</v>
      </c>
      <c r="M142" s="393" t="s">
        <v>348</v>
      </c>
      <c r="N142" s="395" t="s">
        <v>349</v>
      </c>
    </row>
    <row r="143" spans="1:14" ht="13.5" thickBot="1" x14ac:dyDescent="0.3">
      <c r="A143" s="385"/>
      <c r="B143" s="386"/>
      <c r="C143" s="388"/>
      <c r="D143" s="388"/>
      <c r="E143" s="388"/>
      <c r="F143" s="190" t="s">
        <v>315</v>
      </c>
      <c r="G143" s="189" t="s">
        <v>316</v>
      </c>
      <c r="H143" s="388"/>
      <c r="I143" s="190" t="s">
        <v>317</v>
      </c>
      <c r="J143" s="186" t="s">
        <v>318</v>
      </c>
      <c r="K143" s="189" t="s">
        <v>319</v>
      </c>
      <c r="L143" s="388"/>
      <c r="M143" s="394"/>
      <c r="N143" s="396"/>
    </row>
    <row r="144" spans="1:14" ht="13.5" thickBot="1" x14ac:dyDescent="0.3">
      <c r="A144" s="389" t="s">
        <v>320</v>
      </c>
      <c r="B144" s="390"/>
      <c r="C144" s="118" t="s">
        <v>321</v>
      </c>
      <c r="D144" s="118" t="s">
        <v>322</v>
      </c>
      <c r="E144" s="118" t="s">
        <v>323</v>
      </c>
      <c r="F144" s="191" t="s">
        <v>320</v>
      </c>
      <c r="G144" s="188" t="s">
        <v>321</v>
      </c>
      <c r="H144" s="118" t="s">
        <v>320</v>
      </c>
      <c r="I144" s="187" t="s">
        <v>321</v>
      </c>
      <c r="J144" s="184" t="s">
        <v>320</v>
      </c>
      <c r="K144" s="188" t="s">
        <v>321</v>
      </c>
      <c r="L144" s="118" t="s">
        <v>320</v>
      </c>
      <c r="M144" s="187"/>
      <c r="N144" s="185"/>
    </row>
    <row r="145" spans="1:14" ht="13" x14ac:dyDescent="0.3">
      <c r="A145" s="365" t="s">
        <v>328</v>
      </c>
      <c r="B145" s="367">
        <f>SUM(E145:E150)</f>
        <v>12</v>
      </c>
      <c r="C145" s="154" t="s">
        <v>220</v>
      </c>
      <c r="D145" s="140" t="s">
        <v>132</v>
      </c>
      <c r="E145" s="155">
        <v>2</v>
      </c>
      <c r="F145" s="156"/>
      <c r="G145" s="156"/>
      <c r="H145" s="140"/>
      <c r="I145" s="140"/>
      <c r="J145" s="140"/>
      <c r="K145" s="140"/>
      <c r="L145" s="140"/>
      <c r="M145" s="141" t="s">
        <v>345</v>
      </c>
      <c r="N145" s="157" t="s">
        <v>283</v>
      </c>
    </row>
    <row r="146" spans="1:14" x14ac:dyDescent="0.25">
      <c r="A146" s="366"/>
      <c r="B146" s="368"/>
      <c r="C146" s="83" t="s">
        <v>221</v>
      </c>
      <c r="D146" s="16" t="s">
        <v>133</v>
      </c>
      <c r="E146" s="47">
        <v>2</v>
      </c>
      <c r="F146" s="47"/>
      <c r="G146" s="47"/>
      <c r="H146" s="16"/>
      <c r="I146" s="16"/>
      <c r="J146" s="153"/>
      <c r="K146" s="153"/>
      <c r="L146" s="47"/>
      <c r="M146" s="152"/>
      <c r="N146" s="158" t="s">
        <v>283</v>
      </c>
    </row>
    <row r="147" spans="1:14" x14ac:dyDescent="0.25">
      <c r="A147" s="366"/>
      <c r="B147" s="368"/>
      <c r="C147" s="83" t="s">
        <v>222</v>
      </c>
      <c r="D147" s="10" t="s">
        <v>145</v>
      </c>
      <c r="E147" s="47">
        <v>2</v>
      </c>
      <c r="F147" s="47"/>
      <c r="G147" s="47"/>
      <c r="H147" s="16"/>
      <c r="I147" s="16"/>
      <c r="J147" s="153"/>
      <c r="K147" s="153"/>
      <c r="L147" s="47"/>
      <c r="M147" s="152" t="s">
        <v>346</v>
      </c>
      <c r="N147" s="158" t="s">
        <v>283</v>
      </c>
    </row>
    <row r="148" spans="1:14" x14ac:dyDescent="0.25">
      <c r="A148" s="366"/>
      <c r="B148" s="368"/>
      <c r="C148" s="83" t="s">
        <v>258</v>
      </c>
      <c r="D148" s="10" t="s">
        <v>97</v>
      </c>
      <c r="E148" s="47">
        <v>2</v>
      </c>
      <c r="F148" s="47"/>
      <c r="G148" s="47"/>
      <c r="H148" s="16"/>
      <c r="I148" s="16"/>
      <c r="J148" s="153"/>
      <c r="K148" s="153"/>
      <c r="L148" s="47"/>
      <c r="M148" s="152"/>
      <c r="N148" s="158" t="s">
        <v>283</v>
      </c>
    </row>
    <row r="149" spans="1:14" x14ac:dyDescent="0.25">
      <c r="A149" s="366"/>
      <c r="B149" s="368"/>
      <c r="C149" s="83" t="s">
        <v>230</v>
      </c>
      <c r="D149" s="16" t="s">
        <v>134</v>
      </c>
      <c r="E149" s="47">
        <v>2</v>
      </c>
      <c r="F149" s="47"/>
      <c r="G149" s="47"/>
      <c r="H149" s="16"/>
      <c r="I149" s="16"/>
      <c r="J149" s="153"/>
      <c r="K149" s="153"/>
      <c r="L149" s="47"/>
      <c r="M149" s="152"/>
      <c r="N149" s="158" t="s">
        <v>283</v>
      </c>
    </row>
    <row r="150" spans="1:14" ht="13" thickBot="1" x14ac:dyDescent="0.3">
      <c r="A150" s="369"/>
      <c r="B150" s="370"/>
      <c r="C150" s="159" t="s">
        <v>259</v>
      </c>
      <c r="D150" s="160" t="s">
        <v>80</v>
      </c>
      <c r="E150" s="161">
        <v>2</v>
      </c>
      <c r="F150" s="161"/>
      <c r="G150" s="161"/>
      <c r="H150" s="145"/>
      <c r="I150" s="145"/>
      <c r="J150" s="242"/>
      <c r="K150" s="242"/>
      <c r="L150" s="161"/>
      <c r="M150" s="162"/>
      <c r="N150" s="163" t="s">
        <v>283</v>
      </c>
    </row>
    <row r="151" spans="1:14" ht="13" x14ac:dyDescent="0.3">
      <c r="A151" s="366" t="s">
        <v>329</v>
      </c>
      <c r="B151" s="368">
        <f>SUM(E151:E154)</f>
        <v>8</v>
      </c>
      <c r="C151" s="133" t="s">
        <v>228</v>
      </c>
      <c r="D151" s="134" t="s">
        <v>135</v>
      </c>
      <c r="E151" s="135">
        <v>2</v>
      </c>
      <c r="F151" s="42"/>
      <c r="G151" s="42"/>
      <c r="H151" s="135"/>
      <c r="I151" s="16"/>
      <c r="J151" s="135"/>
      <c r="K151" s="135"/>
      <c r="L151" s="135"/>
      <c r="M151" s="130" t="s">
        <v>342</v>
      </c>
      <c r="N151" s="150" t="s">
        <v>283</v>
      </c>
    </row>
    <row r="152" spans="1:14" x14ac:dyDescent="0.25">
      <c r="A152" s="366"/>
      <c r="B152" s="368"/>
      <c r="C152" s="55" t="s">
        <v>229</v>
      </c>
      <c r="D152" s="60" t="s">
        <v>99</v>
      </c>
      <c r="E152" s="54">
        <v>2</v>
      </c>
      <c r="F152" s="54"/>
      <c r="G152" s="54"/>
      <c r="H152" s="54"/>
      <c r="I152" s="16"/>
      <c r="J152" s="54"/>
      <c r="K152" s="54"/>
      <c r="L152" s="54"/>
      <c r="M152" s="129"/>
      <c r="N152" s="150" t="s">
        <v>283</v>
      </c>
    </row>
    <row r="153" spans="1:14" x14ac:dyDescent="0.25">
      <c r="A153" s="366"/>
      <c r="B153" s="368"/>
      <c r="C153" s="55" t="s">
        <v>265</v>
      </c>
      <c r="D153" s="60" t="s">
        <v>150</v>
      </c>
      <c r="E153" s="54">
        <v>2</v>
      </c>
      <c r="F153" s="54"/>
      <c r="G153" s="54"/>
      <c r="H153" s="54"/>
      <c r="I153" s="16"/>
      <c r="J153" s="54"/>
      <c r="K153" s="54"/>
      <c r="L153" s="54"/>
      <c r="M153" s="129"/>
      <c r="N153" s="150" t="s">
        <v>283</v>
      </c>
    </row>
    <row r="154" spans="1:14" ht="13" thickBot="1" x14ac:dyDescent="0.3">
      <c r="A154" s="426"/>
      <c r="B154" s="427"/>
      <c r="C154" s="244" t="s">
        <v>266</v>
      </c>
      <c r="D154" s="245" t="s">
        <v>151</v>
      </c>
      <c r="E154" s="197">
        <v>2</v>
      </c>
      <c r="F154" s="197"/>
      <c r="G154" s="197"/>
      <c r="H154" s="197"/>
      <c r="I154" s="16"/>
      <c r="J154" s="197"/>
      <c r="K154" s="197"/>
      <c r="L154" s="197"/>
      <c r="M154" s="129"/>
      <c r="N154" s="150" t="s">
        <v>283</v>
      </c>
    </row>
    <row r="155" spans="1:14" ht="13" x14ac:dyDescent="0.3">
      <c r="A155" s="365" t="s">
        <v>331</v>
      </c>
      <c r="B155" s="367">
        <f>SUM(E155:E165)</f>
        <v>26</v>
      </c>
      <c r="C155" s="136" t="s">
        <v>236</v>
      </c>
      <c r="D155" s="148" t="s">
        <v>136</v>
      </c>
      <c r="E155" s="138">
        <v>2</v>
      </c>
      <c r="F155" s="139"/>
      <c r="G155" s="139"/>
      <c r="H155" s="138"/>
      <c r="I155" s="138"/>
      <c r="J155" s="140"/>
      <c r="K155" s="140"/>
      <c r="L155" s="140"/>
      <c r="M155" s="141" t="s">
        <v>340</v>
      </c>
      <c r="N155" s="149" t="s">
        <v>283</v>
      </c>
    </row>
    <row r="156" spans="1:14" x14ac:dyDescent="0.25">
      <c r="A156" s="366"/>
      <c r="B156" s="368"/>
      <c r="C156" s="55" t="s">
        <v>237</v>
      </c>
      <c r="D156" s="60" t="s">
        <v>137</v>
      </c>
      <c r="E156" s="54">
        <v>2</v>
      </c>
      <c r="F156" s="54"/>
      <c r="G156" s="54"/>
      <c r="H156" s="54"/>
      <c r="I156" s="54"/>
      <c r="J156" s="16"/>
      <c r="K156" s="16"/>
      <c r="L156" s="16"/>
      <c r="M156" s="152" t="s">
        <v>339</v>
      </c>
      <c r="N156" s="150" t="s">
        <v>283</v>
      </c>
    </row>
    <row r="157" spans="1:14" x14ac:dyDescent="0.25">
      <c r="A157" s="366"/>
      <c r="B157" s="368"/>
      <c r="C157" s="55" t="s">
        <v>238</v>
      </c>
      <c r="D157" s="60" t="s">
        <v>148</v>
      </c>
      <c r="E157" s="54">
        <v>2</v>
      </c>
      <c r="F157" s="54"/>
      <c r="G157" s="54"/>
      <c r="H157" s="54"/>
      <c r="I157" s="54"/>
      <c r="J157" s="16"/>
      <c r="K157" s="16"/>
      <c r="L157" s="16"/>
      <c r="M157" s="152"/>
      <c r="N157" s="150" t="s">
        <v>283</v>
      </c>
    </row>
    <row r="158" spans="1:14" x14ac:dyDescent="0.25">
      <c r="A158" s="366"/>
      <c r="B158" s="368"/>
      <c r="C158" s="55" t="s">
        <v>239</v>
      </c>
      <c r="D158" s="60" t="s">
        <v>149</v>
      </c>
      <c r="E158" s="54">
        <v>2</v>
      </c>
      <c r="F158" s="54"/>
      <c r="G158" s="54"/>
      <c r="H158" s="54"/>
      <c r="I158" s="54"/>
      <c r="J158" s="16"/>
      <c r="K158" s="16"/>
      <c r="L158" s="16"/>
      <c r="M158" s="152"/>
      <c r="N158" s="150" t="s">
        <v>283</v>
      </c>
    </row>
    <row r="159" spans="1:14" x14ac:dyDescent="0.25">
      <c r="A159" s="366"/>
      <c r="B159" s="368"/>
      <c r="C159" s="55" t="s">
        <v>240</v>
      </c>
      <c r="D159" s="60" t="s">
        <v>69</v>
      </c>
      <c r="E159" s="54">
        <v>2</v>
      </c>
      <c r="F159" s="54"/>
      <c r="G159" s="54"/>
      <c r="H159" s="54"/>
      <c r="I159" s="54"/>
      <c r="J159" s="16"/>
      <c r="K159" s="16"/>
      <c r="L159" s="16"/>
      <c r="M159" s="152"/>
      <c r="N159" s="150" t="s">
        <v>283</v>
      </c>
    </row>
    <row r="160" spans="1:14" x14ac:dyDescent="0.25">
      <c r="A160" s="366"/>
      <c r="B160" s="368"/>
      <c r="C160" s="55" t="s">
        <v>241</v>
      </c>
      <c r="D160" s="60" t="s">
        <v>100</v>
      </c>
      <c r="E160" s="54">
        <v>2</v>
      </c>
      <c r="F160" s="54"/>
      <c r="G160" s="54"/>
      <c r="H160" s="54"/>
      <c r="I160" s="54"/>
      <c r="J160" s="16"/>
      <c r="K160" s="16"/>
      <c r="L160" s="16"/>
      <c r="M160" s="152"/>
      <c r="N160" s="150" t="s">
        <v>283</v>
      </c>
    </row>
    <row r="161" spans="1:14" x14ac:dyDescent="0.25">
      <c r="A161" s="366"/>
      <c r="B161" s="368"/>
      <c r="C161" s="55" t="s">
        <v>267</v>
      </c>
      <c r="D161" s="60" t="s">
        <v>78</v>
      </c>
      <c r="E161" s="54">
        <v>2</v>
      </c>
      <c r="F161" s="54"/>
      <c r="G161" s="54"/>
      <c r="H161" s="54"/>
      <c r="I161" s="54"/>
      <c r="J161" s="16"/>
      <c r="K161" s="16"/>
      <c r="L161" s="16"/>
      <c r="M161" s="152"/>
      <c r="N161" s="150" t="s">
        <v>283</v>
      </c>
    </row>
    <row r="162" spans="1:14" x14ac:dyDescent="0.25">
      <c r="A162" s="366"/>
      <c r="B162" s="368"/>
      <c r="C162" s="55" t="s">
        <v>268</v>
      </c>
      <c r="D162" s="60" t="s">
        <v>66</v>
      </c>
      <c r="E162" s="54">
        <v>2</v>
      </c>
      <c r="F162" s="54"/>
      <c r="G162" s="54"/>
      <c r="H162" s="54"/>
      <c r="I162" s="54"/>
      <c r="J162" s="16"/>
      <c r="K162" s="16"/>
      <c r="L162" s="16"/>
      <c r="M162" s="152"/>
      <c r="N162" s="150" t="s">
        <v>283</v>
      </c>
    </row>
    <row r="163" spans="1:14" x14ac:dyDescent="0.25">
      <c r="A163" s="366"/>
      <c r="B163" s="368"/>
      <c r="C163" s="55" t="s">
        <v>275</v>
      </c>
      <c r="D163" s="61" t="s">
        <v>160</v>
      </c>
      <c r="E163" s="54">
        <v>2</v>
      </c>
      <c r="F163" s="54"/>
      <c r="G163" s="54"/>
      <c r="H163" s="54"/>
      <c r="I163" s="54"/>
      <c r="J163" s="16"/>
      <c r="K163" s="16"/>
      <c r="L163" s="16"/>
      <c r="M163" s="152"/>
      <c r="N163" s="150" t="s">
        <v>283</v>
      </c>
    </row>
    <row r="164" spans="1:14" x14ac:dyDescent="0.25">
      <c r="A164" s="366"/>
      <c r="B164" s="368"/>
      <c r="C164" s="89" t="s">
        <v>293</v>
      </c>
      <c r="D164" s="60" t="s">
        <v>161</v>
      </c>
      <c r="E164" s="54">
        <v>4</v>
      </c>
      <c r="F164" s="54"/>
      <c r="G164" s="54"/>
      <c r="H164" s="54"/>
      <c r="I164" s="54"/>
      <c r="J164" s="16"/>
      <c r="K164" s="16"/>
      <c r="L164" s="16"/>
      <c r="M164" s="152"/>
      <c r="N164" s="150" t="s">
        <v>283</v>
      </c>
    </row>
    <row r="165" spans="1:14" ht="13" thickBot="1" x14ac:dyDescent="0.3">
      <c r="A165" s="369"/>
      <c r="B165" s="370"/>
      <c r="C165" s="173" t="s">
        <v>298</v>
      </c>
      <c r="D165" s="143" t="s">
        <v>146</v>
      </c>
      <c r="E165" s="144">
        <v>4</v>
      </c>
      <c r="F165" s="144"/>
      <c r="G165" s="144"/>
      <c r="H165" s="144"/>
      <c r="I165" s="144"/>
      <c r="J165" s="145"/>
      <c r="K165" s="145"/>
      <c r="L165" s="145"/>
      <c r="M165" s="162"/>
      <c r="N165" s="151" t="s">
        <v>283</v>
      </c>
    </row>
    <row r="167" spans="1:14" ht="16" thickBot="1" x14ac:dyDescent="0.4">
      <c r="A167" s="85" t="s">
        <v>112</v>
      </c>
    </row>
    <row r="168" spans="1:14" ht="13" x14ac:dyDescent="0.25">
      <c r="A168" s="383" t="s">
        <v>307</v>
      </c>
      <c r="B168" s="384"/>
      <c r="C168" s="387" t="s">
        <v>308</v>
      </c>
      <c r="D168" s="387" t="s">
        <v>309</v>
      </c>
      <c r="E168" s="387" t="s">
        <v>310</v>
      </c>
      <c r="F168" s="391" t="s">
        <v>311</v>
      </c>
      <c r="G168" s="384"/>
      <c r="H168" s="387" t="s">
        <v>312</v>
      </c>
      <c r="I168" s="391" t="s">
        <v>313</v>
      </c>
      <c r="J168" s="392"/>
      <c r="K168" s="384"/>
      <c r="L168" s="387" t="s">
        <v>314</v>
      </c>
      <c r="M168" s="393" t="s">
        <v>348</v>
      </c>
      <c r="N168" s="395" t="s">
        <v>349</v>
      </c>
    </row>
    <row r="169" spans="1:14" ht="13.5" thickBot="1" x14ac:dyDescent="0.3">
      <c r="A169" s="385"/>
      <c r="B169" s="386"/>
      <c r="C169" s="388"/>
      <c r="D169" s="388"/>
      <c r="E169" s="388"/>
      <c r="F169" s="190" t="s">
        <v>315</v>
      </c>
      <c r="G169" s="189" t="s">
        <v>316</v>
      </c>
      <c r="H169" s="388"/>
      <c r="I169" s="190" t="s">
        <v>317</v>
      </c>
      <c r="J169" s="186" t="s">
        <v>318</v>
      </c>
      <c r="K169" s="189" t="s">
        <v>319</v>
      </c>
      <c r="L169" s="388"/>
      <c r="M169" s="394"/>
      <c r="N169" s="396"/>
    </row>
    <row r="170" spans="1:14" ht="13.5" thickBot="1" x14ac:dyDescent="0.3">
      <c r="A170" s="389" t="s">
        <v>320</v>
      </c>
      <c r="B170" s="390"/>
      <c r="C170" s="118" t="s">
        <v>321</v>
      </c>
      <c r="D170" s="118" t="s">
        <v>322</v>
      </c>
      <c r="E170" s="118" t="s">
        <v>323</v>
      </c>
      <c r="F170" s="191" t="s">
        <v>320</v>
      </c>
      <c r="G170" s="188" t="s">
        <v>321</v>
      </c>
      <c r="H170" s="118" t="s">
        <v>320</v>
      </c>
      <c r="I170" s="187" t="s">
        <v>321</v>
      </c>
      <c r="J170" s="184" t="s">
        <v>320</v>
      </c>
      <c r="K170" s="188" t="s">
        <v>321</v>
      </c>
      <c r="L170" s="118" t="s">
        <v>320</v>
      </c>
      <c r="M170" s="187"/>
      <c r="N170" s="185"/>
    </row>
    <row r="171" spans="1:14" ht="13" x14ac:dyDescent="0.3">
      <c r="A171" s="365" t="s">
        <v>328</v>
      </c>
      <c r="B171" s="367">
        <f>SUM(E171:E177)</f>
        <v>14</v>
      </c>
      <c r="C171" s="154" t="s">
        <v>220</v>
      </c>
      <c r="D171" s="140" t="s">
        <v>132</v>
      </c>
      <c r="E171" s="155">
        <v>2</v>
      </c>
      <c r="F171" s="156"/>
      <c r="G171" s="156"/>
      <c r="H171" s="140"/>
      <c r="I171" s="140"/>
      <c r="J171" s="140"/>
      <c r="K171" s="140"/>
      <c r="L171" s="140"/>
      <c r="M171" s="141" t="s">
        <v>345</v>
      </c>
      <c r="N171" s="157" t="s">
        <v>283</v>
      </c>
    </row>
    <row r="172" spans="1:14" x14ac:dyDescent="0.25">
      <c r="A172" s="366"/>
      <c r="B172" s="368"/>
      <c r="C172" s="83" t="s">
        <v>221</v>
      </c>
      <c r="D172" s="16" t="s">
        <v>133</v>
      </c>
      <c r="E172" s="47">
        <v>2</v>
      </c>
      <c r="F172" s="47"/>
      <c r="G172" s="47"/>
      <c r="H172" s="16"/>
      <c r="I172" s="16"/>
      <c r="J172" s="153"/>
      <c r="K172" s="153"/>
      <c r="L172" s="47"/>
      <c r="M172" s="152"/>
      <c r="N172" s="158" t="s">
        <v>283</v>
      </c>
    </row>
    <row r="173" spans="1:14" x14ac:dyDescent="0.25">
      <c r="A173" s="366"/>
      <c r="B173" s="368"/>
      <c r="C173" s="83" t="s">
        <v>222</v>
      </c>
      <c r="D173" s="10" t="s">
        <v>145</v>
      </c>
      <c r="E173" s="47">
        <v>2</v>
      </c>
      <c r="F173" s="47"/>
      <c r="G173" s="47"/>
      <c r="H173" s="16"/>
      <c r="I173" s="16"/>
      <c r="J173" s="153"/>
      <c r="K173" s="153"/>
      <c r="L173" s="47"/>
      <c r="M173" s="152" t="s">
        <v>346</v>
      </c>
      <c r="N173" s="158" t="s">
        <v>283</v>
      </c>
    </row>
    <row r="174" spans="1:14" x14ac:dyDescent="0.25">
      <c r="A174" s="366"/>
      <c r="B174" s="368"/>
      <c r="C174" s="83" t="s">
        <v>258</v>
      </c>
      <c r="D174" s="10" t="s">
        <v>97</v>
      </c>
      <c r="E174" s="47">
        <v>2</v>
      </c>
      <c r="F174" s="47"/>
      <c r="G174" s="47"/>
      <c r="H174" s="16"/>
      <c r="I174" s="16"/>
      <c r="J174" s="153"/>
      <c r="K174" s="153"/>
      <c r="L174" s="47"/>
      <c r="M174" s="152"/>
      <c r="N174" s="158" t="s">
        <v>283</v>
      </c>
    </row>
    <row r="175" spans="1:14" x14ac:dyDescent="0.25">
      <c r="A175" s="366"/>
      <c r="B175" s="368"/>
      <c r="C175" s="83" t="s">
        <v>230</v>
      </c>
      <c r="D175" s="16" t="s">
        <v>134</v>
      </c>
      <c r="E175" s="47">
        <v>2</v>
      </c>
      <c r="F175" s="47"/>
      <c r="G175" s="47"/>
      <c r="H175" s="16"/>
      <c r="I175" s="16"/>
      <c r="J175" s="153"/>
      <c r="K175" s="153"/>
      <c r="L175" s="47"/>
      <c r="M175" s="152"/>
      <c r="N175" s="158" t="s">
        <v>283</v>
      </c>
    </row>
    <row r="176" spans="1:14" x14ac:dyDescent="0.25">
      <c r="A176" s="366"/>
      <c r="B176" s="368"/>
      <c r="C176" s="83" t="s">
        <v>264</v>
      </c>
      <c r="D176" s="16" t="s">
        <v>79</v>
      </c>
      <c r="E176" s="47">
        <v>2</v>
      </c>
      <c r="F176" s="47"/>
      <c r="G176" s="47"/>
      <c r="H176" s="16"/>
      <c r="I176" s="16"/>
      <c r="J176" s="153"/>
      <c r="K176" s="153"/>
      <c r="L176" s="47"/>
      <c r="M176" s="152"/>
      <c r="N176" s="158" t="s">
        <v>283</v>
      </c>
    </row>
    <row r="177" spans="1:14" ht="13" thickBot="1" x14ac:dyDescent="0.3">
      <c r="A177" s="369"/>
      <c r="B177" s="370"/>
      <c r="C177" s="159" t="s">
        <v>269</v>
      </c>
      <c r="D177" s="160" t="s">
        <v>76</v>
      </c>
      <c r="E177" s="161">
        <v>2</v>
      </c>
      <c r="F177" s="145"/>
      <c r="G177" s="145"/>
      <c r="H177" s="145"/>
      <c r="I177" s="145"/>
      <c r="J177" s="161"/>
      <c r="K177" s="161"/>
      <c r="L177" s="161"/>
      <c r="M177" s="162"/>
      <c r="N177" s="163" t="s">
        <v>283</v>
      </c>
    </row>
    <row r="178" spans="1:14" ht="13" x14ac:dyDescent="0.3">
      <c r="A178" s="366" t="s">
        <v>329</v>
      </c>
      <c r="B178" s="368">
        <f>SUM(E178:E182)</f>
        <v>10</v>
      </c>
      <c r="C178" s="133" t="s">
        <v>228</v>
      </c>
      <c r="D178" s="134" t="s">
        <v>135</v>
      </c>
      <c r="E178" s="135">
        <v>2</v>
      </c>
      <c r="F178" s="42"/>
      <c r="G178" s="42"/>
      <c r="H178" s="135"/>
      <c r="I178" s="16"/>
      <c r="J178" s="135"/>
      <c r="K178" s="135"/>
      <c r="L178" s="135"/>
      <c r="M178" s="130" t="s">
        <v>342</v>
      </c>
      <c r="N178" s="150" t="s">
        <v>283</v>
      </c>
    </row>
    <row r="179" spans="1:14" x14ac:dyDescent="0.25">
      <c r="A179" s="366"/>
      <c r="B179" s="368"/>
      <c r="C179" s="55" t="s">
        <v>229</v>
      </c>
      <c r="D179" s="60" t="s">
        <v>99</v>
      </c>
      <c r="E179" s="54">
        <v>2</v>
      </c>
      <c r="F179" s="54"/>
      <c r="G179" s="54"/>
      <c r="H179" s="54"/>
      <c r="I179" s="16"/>
      <c r="J179" s="54"/>
      <c r="K179" s="54"/>
      <c r="L179" s="54"/>
      <c r="M179" s="129"/>
      <c r="N179" s="150" t="s">
        <v>283</v>
      </c>
    </row>
    <row r="180" spans="1:14" x14ac:dyDescent="0.25">
      <c r="A180" s="366"/>
      <c r="B180" s="368"/>
      <c r="C180" s="55" t="s">
        <v>262</v>
      </c>
      <c r="D180" s="60" t="s">
        <v>74</v>
      </c>
      <c r="E180" s="54">
        <v>2</v>
      </c>
      <c r="F180" s="54"/>
      <c r="G180" s="54"/>
      <c r="H180" s="54"/>
      <c r="I180" s="16"/>
      <c r="J180" s="54"/>
      <c r="K180" s="54"/>
      <c r="L180" s="54"/>
      <c r="M180" s="129" t="s">
        <v>346</v>
      </c>
      <c r="N180" s="150" t="s">
        <v>283</v>
      </c>
    </row>
    <row r="181" spans="1:14" x14ac:dyDescent="0.25">
      <c r="A181" s="366"/>
      <c r="B181" s="368"/>
      <c r="C181" s="55" t="s">
        <v>270</v>
      </c>
      <c r="D181" s="60" t="s">
        <v>163</v>
      </c>
      <c r="E181" s="54">
        <v>2</v>
      </c>
      <c r="F181" s="54"/>
      <c r="G181" s="54"/>
      <c r="H181" s="54"/>
      <c r="I181" s="16"/>
      <c r="J181" s="54"/>
      <c r="K181" s="54"/>
      <c r="L181" s="54"/>
      <c r="M181" s="129"/>
      <c r="N181" s="150" t="s">
        <v>283</v>
      </c>
    </row>
    <row r="182" spans="1:14" ht="13" thickBot="1" x14ac:dyDescent="0.3">
      <c r="A182" s="426"/>
      <c r="B182" s="427"/>
      <c r="C182" s="244" t="s">
        <v>271</v>
      </c>
      <c r="D182" s="245" t="s">
        <v>96</v>
      </c>
      <c r="E182" s="197">
        <v>2</v>
      </c>
      <c r="F182" s="197"/>
      <c r="G182" s="197"/>
      <c r="H182" s="197"/>
      <c r="I182" s="16"/>
      <c r="J182" s="197"/>
      <c r="K182" s="197"/>
      <c r="L182" s="197"/>
      <c r="M182" s="129"/>
      <c r="N182" s="150" t="s">
        <v>283</v>
      </c>
    </row>
    <row r="183" spans="1:14" ht="13" x14ac:dyDescent="0.3">
      <c r="A183" s="365" t="s">
        <v>379</v>
      </c>
      <c r="B183" s="367">
        <f>SUM(E183:E192)</f>
        <v>24</v>
      </c>
      <c r="C183" s="136" t="s">
        <v>236</v>
      </c>
      <c r="D183" s="148" t="s">
        <v>136</v>
      </c>
      <c r="E183" s="138">
        <v>2</v>
      </c>
      <c r="F183" s="139"/>
      <c r="G183" s="139"/>
      <c r="H183" s="138"/>
      <c r="I183" s="138"/>
      <c r="J183" s="140"/>
      <c r="K183" s="140"/>
      <c r="L183" s="140"/>
      <c r="M183" s="141" t="s">
        <v>340</v>
      </c>
      <c r="N183" s="149" t="s">
        <v>283</v>
      </c>
    </row>
    <row r="184" spans="1:14" x14ac:dyDescent="0.25">
      <c r="A184" s="366"/>
      <c r="B184" s="368"/>
      <c r="C184" s="55" t="s">
        <v>237</v>
      </c>
      <c r="D184" s="60" t="s">
        <v>137</v>
      </c>
      <c r="E184" s="54">
        <v>2</v>
      </c>
      <c r="F184" s="54"/>
      <c r="G184" s="54"/>
      <c r="H184" s="54"/>
      <c r="I184" s="54"/>
      <c r="J184" s="16"/>
      <c r="K184" s="16"/>
      <c r="L184" s="16"/>
      <c r="M184" s="152" t="s">
        <v>339</v>
      </c>
      <c r="N184" s="150" t="s">
        <v>283</v>
      </c>
    </row>
    <row r="185" spans="1:14" x14ac:dyDescent="0.25">
      <c r="A185" s="366"/>
      <c r="B185" s="368"/>
      <c r="C185" s="55" t="s">
        <v>238</v>
      </c>
      <c r="D185" s="60" t="s">
        <v>148</v>
      </c>
      <c r="E185" s="54">
        <v>2</v>
      </c>
      <c r="F185" s="54"/>
      <c r="G185" s="54"/>
      <c r="H185" s="54"/>
      <c r="I185" s="54"/>
      <c r="J185" s="16"/>
      <c r="K185" s="16"/>
      <c r="L185" s="16"/>
      <c r="M185" s="152"/>
      <c r="N185" s="150" t="s">
        <v>283</v>
      </c>
    </row>
    <row r="186" spans="1:14" x14ac:dyDescent="0.25">
      <c r="A186" s="366"/>
      <c r="B186" s="368"/>
      <c r="C186" s="55" t="s">
        <v>239</v>
      </c>
      <c r="D186" s="60" t="s">
        <v>149</v>
      </c>
      <c r="E186" s="54">
        <v>2</v>
      </c>
      <c r="F186" s="54"/>
      <c r="G186" s="54"/>
      <c r="H186" s="54"/>
      <c r="I186" s="54"/>
      <c r="J186" s="16"/>
      <c r="K186" s="16"/>
      <c r="L186" s="16"/>
      <c r="M186" s="152"/>
      <c r="N186" s="150" t="s">
        <v>283</v>
      </c>
    </row>
    <row r="187" spans="1:14" x14ac:dyDescent="0.25">
      <c r="A187" s="366"/>
      <c r="B187" s="368"/>
      <c r="C187" s="55" t="s">
        <v>240</v>
      </c>
      <c r="D187" s="60" t="s">
        <v>69</v>
      </c>
      <c r="E187" s="54">
        <v>2</v>
      </c>
      <c r="F187" s="54"/>
      <c r="G187" s="54"/>
      <c r="H187" s="54"/>
      <c r="I187" s="54"/>
      <c r="J187" s="16"/>
      <c r="K187" s="16"/>
      <c r="L187" s="16"/>
      <c r="M187" s="152"/>
      <c r="N187" s="150" t="s">
        <v>283</v>
      </c>
    </row>
    <row r="188" spans="1:14" x14ac:dyDescent="0.25">
      <c r="A188" s="366"/>
      <c r="B188" s="368"/>
      <c r="C188" s="55" t="s">
        <v>241</v>
      </c>
      <c r="D188" s="60" t="s">
        <v>100</v>
      </c>
      <c r="E188" s="54">
        <v>2</v>
      </c>
      <c r="F188" s="54"/>
      <c r="G188" s="54"/>
      <c r="H188" s="54"/>
      <c r="I188" s="54"/>
      <c r="J188" s="16"/>
      <c r="K188" s="16"/>
      <c r="L188" s="16"/>
      <c r="M188" s="152"/>
      <c r="N188" s="150" t="s">
        <v>283</v>
      </c>
    </row>
    <row r="189" spans="1:14" x14ac:dyDescent="0.25">
      <c r="A189" s="366"/>
      <c r="B189" s="368"/>
      <c r="C189" s="55" t="s">
        <v>272</v>
      </c>
      <c r="D189" s="61" t="s">
        <v>77</v>
      </c>
      <c r="E189" s="54">
        <v>2</v>
      </c>
      <c r="F189" s="54"/>
      <c r="G189" s="54"/>
      <c r="H189" s="54"/>
      <c r="I189" s="54"/>
      <c r="J189" s="16"/>
      <c r="K189" s="16"/>
      <c r="L189" s="16"/>
      <c r="M189" s="152"/>
      <c r="N189" s="150" t="s">
        <v>283</v>
      </c>
    </row>
    <row r="190" spans="1:14" ht="13" x14ac:dyDescent="0.3">
      <c r="A190" s="366"/>
      <c r="B190" s="368"/>
      <c r="C190" s="55" t="s">
        <v>273</v>
      </c>
      <c r="D190" s="18" t="s">
        <v>108</v>
      </c>
      <c r="E190" s="54">
        <v>2</v>
      </c>
      <c r="F190" s="117"/>
      <c r="G190" s="117"/>
      <c r="H190" s="54"/>
      <c r="I190" s="54"/>
      <c r="J190" s="16"/>
      <c r="K190" s="16"/>
      <c r="L190" s="16"/>
      <c r="M190" s="152"/>
      <c r="N190" s="150" t="s">
        <v>283</v>
      </c>
    </row>
    <row r="191" spans="1:14" x14ac:dyDescent="0.25">
      <c r="A191" s="366"/>
      <c r="B191" s="368"/>
      <c r="C191" s="89" t="s">
        <v>293</v>
      </c>
      <c r="D191" s="60" t="s">
        <v>161</v>
      </c>
      <c r="E191" s="54">
        <v>4</v>
      </c>
      <c r="F191" s="54"/>
      <c r="G191" s="54"/>
      <c r="H191" s="54"/>
      <c r="I191" s="54"/>
      <c r="J191" s="16"/>
      <c r="K191" s="16"/>
      <c r="L191" s="16"/>
      <c r="M191" s="152"/>
      <c r="N191" s="150" t="s">
        <v>283</v>
      </c>
    </row>
    <row r="192" spans="1:14" ht="13" thickBot="1" x14ac:dyDescent="0.3">
      <c r="A192" s="369"/>
      <c r="B192" s="370"/>
      <c r="C192" s="173" t="s">
        <v>298</v>
      </c>
      <c r="D192" s="143" t="s">
        <v>146</v>
      </c>
      <c r="E192" s="144">
        <v>4</v>
      </c>
      <c r="F192" s="144"/>
      <c r="G192" s="144"/>
      <c r="H192" s="144"/>
      <c r="I192" s="144"/>
      <c r="J192" s="145"/>
      <c r="K192" s="145"/>
      <c r="L192" s="145"/>
      <c r="M192" s="162"/>
      <c r="N192" s="151" t="s">
        <v>283</v>
      </c>
    </row>
  </sheetData>
  <autoFilter ref="A8:D102">
    <filterColumn colId="0" showButton="0"/>
  </autoFilter>
  <mergeCells count="86">
    <mergeCell ref="A183:A192"/>
    <mergeCell ref="B183:B192"/>
    <mergeCell ref="M168:M169"/>
    <mergeCell ref="N168:N169"/>
    <mergeCell ref="A170:B170"/>
    <mergeCell ref="A168:B169"/>
    <mergeCell ref="C168:C169"/>
    <mergeCell ref="D168:D169"/>
    <mergeCell ref="E168:E169"/>
    <mergeCell ref="F168:G168"/>
    <mergeCell ref="H168:H169"/>
    <mergeCell ref="E142:E143"/>
    <mergeCell ref="A151:A154"/>
    <mergeCell ref="B151:B154"/>
    <mergeCell ref="A155:A165"/>
    <mergeCell ref="B155:B165"/>
    <mergeCell ref="A145:A150"/>
    <mergeCell ref="B145:B150"/>
    <mergeCell ref="N142:N143"/>
    <mergeCell ref="I168:K168"/>
    <mergeCell ref="L168:L169"/>
    <mergeCell ref="A126:A130"/>
    <mergeCell ref="B126:B130"/>
    <mergeCell ref="A131:A139"/>
    <mergeCell ref="B131:B139"/>
    <mergeCell ref="F142:G142"/>
    <mergeCell ref="H142:H143"/>
    <mergeCell ref="I142:K142"/>
    <mergeCell ref="L142:L143"/>
    <mergeCell ref="M142:M143"/>
    <mergeCell ref="A144:B144"/>
    <mergeCell ref="A142:B143"/>
    <mergeCell ref="C142:C143"/>
    <mergeCell ref="D142:D143"/>
    <mergeCell ref="A121:A125"/>
    <mergeCell ref="B121:B125"/>
    <mergeCell ref="A171:A177"/>
    <mergeCell ref="B171:B177"/>
    <mergeCell ref="A178:A182"/>
    <mergeCell ref="B178:B182"/>
    <mergeCell ref="A120:B120"/>
    <mergeCell ref="B112:N112"/>
    <mergeCell ref="B113:N113"/>
    <mergeCell ref="B114:N114"/>
    <mergeCell ref="B115:N115"/>
    <mergeCell ref="A118:B119"/>
    <mergeCell ref="C118:C119"/>
    <mergeCell ref="D118:D119"/>
    <mergeCell ref="E118:E119"/>
    <mergeCell ref="F118:G118"/>
    <mergeCell ref="H118:H119"/>
    <mergeCell ref="I118:K118"/>
    <mergeCell ref="L118:L119"/>
    <mergeCell ref="M118:M119"/>
    <mergeCell ref="N118:N119"/>
    <mergeCell ref="L6:L7"/>
    <mergeCell ref="B1:N1"/>
    <mergeCell ref="B2:N2"/>
    <mergeCell ref="B3:N3"/>
    <mergeCell ref="B4:N4"/>
    <mergeCell ref="D6:D7"/>
    <mergeCell ref="E6:E7"/>
    <mergeCell ref="F6:G6"/>
    <mergeCell ref="H6:H7"/>
    <mergeCell ref="I6:K6"/>
    <mergeCell ref="M6:M7"/>
    <mergeCell ref="N6:N7"/>
    <mergeCell ref="A6:B7"/>
    <mergeCell ref="C6:C7"/>
    <mergeCell ref="A36:A45"/>
    <mergeCell ref="B36:B45"/>
    <mergeCell ref="A27:A35"/>
    <mergeCell ref="B27:B35"/>
    <mergeCell ref="B96:B102"/>
    <mergeCell ref="A77:A95"/>
    <mergeCell ref="B77:B95"/>
    <mergeCell ref="A61:A76"/>
    <mergeCell ref="B61:B76"/>
    <mergeCell ref="A46:A60"/>
    <mergeCell ref="B46:B60"/>
    <mergeCell ref="A96:A102"/>
    <mergeCell ref="A8:B8"/>
    <mergeCell ref="B9:B17"/>
    <mergeCell ref="A9:A17"/>
    <mergeCell ref="A18:A26"/>
    <mergeCell ref="B18:B26"/>
  </mergeCells>
  <pageMargins left="0.70866141732283472" right="0.70866141732283472" top="0.74803149606299213" bottom="0.74803149606299213" header="0.31496062992125984" footer="0.31496062992125984"/>
  <pageSetup paperSize="5"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6"/>
  <sheetViews>
    <sheetView topLeftCell="A217" zoomScale="115" zoomScaleNormal="115" workbookViewId="0">
      <selection activeCell="B80" sqref="B80"/>
    </sheetView>
  </sheetViews>
  <sheetFormatPr defaultRowHeight="12.5" x14ac:dyDescent="0.25"/>
  <cols>
    <col min="1" max="1" width="6" customWidth="1"/>
    <col min="2" max="2" width="32.81640625" customWidth="1"/>
    <col min="3" max="3" width="13.1796875" customWidth="1"/>
    <col min="4" max="6" width="3.81640625" customWidth="1"/>
    <col min="7" max="7" width="3.7265625" customWidth="1"/>
    <col min="8" max="9" width="3.453125" customWidth="1"/>
    <col min="10" max="10" width="3.7265625" customWidth="1"/>
    <col min="11" max="11" width="3.54296875" customWidth="1"/>
    <col min="12" max="12" width="9" customWidth="1"/>
    <col min="13" max="13" width="3.54296875" customWidth="1"/>
    <col min="14" max="14" width="5.54296875" customWidth="1"/>
    <col min="15" max="16" width="5.26953125" customWidth="1"/>
  </cols>
  <sheetData>
    <row r="1" spans="1:16" ht="15.5" x14ac:dyDescent="0.35">
      <c r="A1" s="362" t="s">
        <v>291</v>
      </c>
      <c r="B1" s="362"/>
      <c r="C1" s="362"/>
      <c r="D1" s="362"/>
      <c r="E1" s="362"/>
      <c r="F1" s="362"/>
      <c r="G1" s="362"/>
      <c r="H1" s="362"/>
      <c r="I1" s="362"/>
      <c r="J1" s="362"/>
      <c r="K1" s="362"/>
      <c r="L1" s="362"/>
    </row>
    <row r="2" spans="1:16" ht="15.5" x14ac:dyDescent="0.35">
      <c r="A2" s="362" t="s">
        <v>292</v>
      </c>
      <c r="B2" s="362"/>
      <c r="C2" s="362"/>
      <c r="D2" s="362"/>
      <c r="E2" s="362"/>
      <c r="F2" s="362"/>
      <c r="G2" s="362"/>
      <c r="H2" s="362"/>
      <c r="I2" s="362"/>
      <c r="J2" s="362"/>
      <c r="K2" s="362"/>
      <c r="L2" s="362"/>
    </row>
    <row r="3" spans="1:16" ht="15.5" x14ac:dyDescent="0.35">
      <c r="A3" s="362" t="s">
        <v>295</v>
      </c>
      <c r="B3" s="362"/>
      <c r="C3" s="362"/>
      <c r="D3" s="362"/>
      <c r="E3" s="362"/>
      <c r="F3" s="362"/>
      <c r="G3" s="362"/>
      <c r="H3" s="362"/>
      <c r="I3" s="362"/>
      <c r="J3" s="362"/>
      <c r="K3" s="362"/>
      <c r="L3" s="362"/>
    </row>
    <row r="4" spans="1:16" ht="15.5" x14ac:dyDescent="0.35">
      <c r="A4" s="362" t="s">
        <v>306</v>
      </c>
      <c r="B4" s="362"/>
      <c r="C4" s="362"/>
      <c r="D4" s="362"/>
      <c r="E4" s="362"/>
      <c r="F4" s="362"/>
      <c r="G4" s="362"/>
      <c r="H4" s="362"/>
      <c r="I4" s="362"/>
      <c r="J4" s="362"/>
      <c r="K4" s="362"/>
      <c r="L4" s="362"/>
    </row>
    <row r="5" spans="1:16" ht="29.25" customHeight="1" x14ac:dyDescent="0.25"/>
    <row r="6" spans="1:16" ht="13" x14ac:dyDescent="0.3">
      <c r="A6" s="12" t="s">
        <v>296</v>
      </c>
    </row>
    <row r="8" spans="1:16" ht="13" x14ac:dyDescent="0.3">
      <c r="A8" s="41" t="s">
        <v>0</v>
      </c>
      <c r="B8" s="41" t="s">
        <v>114</v>
      </c>
      <c r="C8" s="41" t="s">
        <v>115</v>
      </c>
      <c r="D8" s="435" t="s">
        <v>116</v>
      </c>
      <c r="E8" s="436"/>
      <c r="F8" s="436"/>
      <c r="G8" s="436"/>
      <c r="H8" s="436"/>
      <c r="I8" s="436"/>
      <c r="J8" s="436"/>
      <c r="K8" s="437"/>
      <c r="L8" s="41" t="s">
        <v>117</v>
      </c>
      <c r="N8" s="72"/>
      <c r="O8" s="72"/>
      <c r="P8" s="72"/>
    </row>
    <row r="9" spans="1:16" ht="13" x14ac:dyDescent="0.3">
      <c r="A9" s="42" t="s">
        <v>118</v>
      </c>
      <c r="B9" s="42" t="s">
        <v>119</v>
      </c>
      <c r="C9" s="42" t="s">
        <v>138</v>
      </c>
      <c r="D9" s="42">
        <v>1</v>
      </c>
      <c r="E9" s="42">
        <v>2</v>
      </c>
      <c r="F9" s="42">
        <v>3</v>
      </c>
      <c r="G9" s="42">
        <v>4</v>
      </c>
      <c r="H9" s="42">
        <v>5</v>
      </c>
      <c r="I9" s="42">
        <v>6</v>
      </c>
      <c r="J9" s="42">
        <v>7</v>
      </c>
      <c r="K9" s="42">
        <v>8</v>
      </c>
      <c r="L9" s="42" t="s">
        <v>120</v>
      </c>
    </row>
    <row r="10" spans="1:16" ht="13" x14ac:dyDescent="0.3">
      <c r="A10" s="94" t="s">
        <v>279</v>
      </c>
      <c r="B10" s="59" t="s">
        <v>142</v>
      </c>
      <c r="C10" s="43"/>
      <c r="D10" s="44"/>
      <c r="E10" s="44"/>
      <c r="F10" s="44"/>
      <c r="G10" s="44"/>
      <c r="H10" s="44"/>
      <c r="I10" s="44"/>
      <c r="J10" s="44"/>
      <c r="K10" s="44"/>
      <c r="L10" s="45"/>
    </row>
    <row r="11" spans="1:16" x14ac:dyDescent="0.25">
      <c r="A11" s="54">
        <v>1</v>
      </c>
      <c r="B11" s="100" t="s">
        <v>4</v>
      </c>
      <c r="C11" s="89" t="s">
        <v>250</v>
      </c>
      <c r="D11" s="89">
        <v>2</v>
      </c>
      <c r="E11" s="89"/>
      <c r="F11" s="89"/>
      <c r="G11" s="89"/>
      <c r="H11" s="89"/>
      <c r="I11" s="89"/>
      <c r="J11" s="89"/>
      <c r="K11" s="54"/>
      <c r="L11" s="54">
        <f>SUM(D11:K11)</f>
        <v>2</v>
      </c>
    </row>
    <row r="12" spans="1:16" x14ac:dyDescent="0.25">
      <c r="A12" s="54">
        <v>2</v>
      </c>
      <c r="B12" s="100" t="s">
        <v>58</v>
      </c>
      <c r="C12" s="89" t="s">
        <v>251</v>
      </c>
      <c r="D12" s="89">
        <v>2</v>
      </c>
      <c r="E12" s="89"/>
      <c r="F12" s="89"/>
      <c r="G12" s="89"/>
      <c r="H12" s="89"/>
      <c r="I12" s="89"/>
      <c r="J12" s="89"/>
      <c r="K12" s="54"/>
      <c r="L12" s="54">
        <f>SUM(D12:K12)</f>
        <v>2</v>
      </c>
    </row>
    <row r="13" spans="1:16" x14ac:dyDescent="0.25">
      <c r="A13" s="54">
        <v>3</v>
      </c>
      <c r="B13" s="100" t="s">
        <v>6</v>
      </c>
      <c r="C13" s="89" t="s">
        <v>252</v>
      </c>
      <c r="D13" s="89">
        <v>2</v>
      </c>
      <c r="E13" s="89"/>
      <c r="F13" s="89"/>
      <c r="G13" s="89"/>
      <c r="H13" s="89"/>
      <c r="I13" s="89"/>
      <c r="J13" s="89"/>
      <c r="K13" s="54"/>
      <c r="L13" s="54">
        <f>SUM(D13:K13)</f>
        <v>2</v>
      </c>
    </row>
    <row r="14" spans="1:16" x14ac:dyDescent="0.25">
      <c r="A14" s="54">
        <v>4</v>
      </c>
      <c r="B14" s="100" t="s">
        <v>139</v>
      </c>
      <c r="C14" s="89" t="s">
        <v>253</v>
      </c>
      <c r="D14" s="89">
        <v>2</v>
      </c>
      <c r="E14" s="89"/>
      <c r="F14" s="89"/>
      <c r="G14" s="89"/>
      <c r="H14" s="89"/>
      <c r="I14" s="89"/>
      <c r="J14" s="89"/>
      <c r="K14" s="54"/>
      <c r="L14" s="54">
        <f>SUM(D14:K14)</f>
        <v>2</v>
      </c>
    </row>
    <row r="15" spans="1:16" x14ac:dyDescent="0.25">
      <c r="A15" s="54">
        <v>5</v>
      </c>
      <c r="B15" s="100" t="s">
        <v>162</v>
      </c>
      <c r="C15" s="89" t="s">
        <v>257</v>
      </c>
      <c r="D15" s="89"/>
      <c r="E15" s="89"/>
      <c r="F15" s="89"/>
      <c r="G15" s="89"/>
      <c r="H15" s="89"/>
      <c r="I15" s="89"/>
      <c r="J15" s="89">
        <v>4</v>
      </c>
      <c r="K15" s="54"/>
      <c r="L15" s="54">
        <f>SUM(D15:K15)</f>
        <v>4</v>
      </c>
    </row>
    <row r="16" spans="1:16" ht="16.5" customHeight="1" x14ac:dyDescent="0.3">
      <c r="A16" s="46"/>
      <c r="B16" s="68"/>
      <c r="C16" s="113" t="s">
        <v>300</v>
      </c>
      <c r="D16" s="112">
        <f>SUM(D11:D15)</f>
        <v>8</v>
      </c>
      <c r="E16" s="112" t="s">
        <v>299</v>
      </c>
      <c r="F16" s="112" t="s">
        <v>299</v>
      </c>
      <c r="G16" s="112" t="s">
        <v>299</v>
      </c>
      <c r="H16" s="112" t="s">
        <v>299</v>
      </c>
      <c r="I16" s="112" t="s">
        <v>299</v>
      </c>
      <c r="J16" s="112">
        <f>SUM(J11:J15)</f>
        <v>4</v>
      </c>
      <c r="K16" s="112" t="s">
        <v>299</v>
      </c>
      <c r="L16" s="49">
        <f>SUM(L11:L15)</f>
        <v>12</v>
      </c>
    </row>
    <row r="17" spans="1:12" ht="13" x14ac:dyDescent="0.3">
      <c r="A17" s="102" t="s">
        <v>280</v>
      </c>
      <c r="B17" s="90" t="s">
        <v>143</v>
      </c>
      <c r="C17" s="106"/>
      <c r="D17" s="106"/>
      <c r="E17" s="105"/>
      <c r="F17" s="105"/>
      <c r="G17" s="105"/>
      <c r="H17" s="105"/>
      <c r="I17" s="105"/>
      <c r="J17" s="105"/>
      <c r="K17" s="91"/>
      <c r="L17" s="93"/>
    </row>
    <row r="18" spans="1:12" ht="13" x14ac:dyDescent="0.3">
      <c r="A18" s="51">
        <v>1</v>
      </c>
      <c r="B18" s="100" t="s">
        <v>5</v>
      </c>
      <c r="C18" s="89" t="s">
        <v>165</v>
      </c>
      <c r="D18" s="89">
        <v>2</v>
      </c>
      <c r="E18" s="89"/>
      <c r="F18" s="89"/>
      <c r="G18" s="89"/>
      <c r="H18" s="89"/>
      <c r="I18" s="89"/>
      <c r="J18" s="89"/>
      <c r="K18" s="54"/>
      <c r="L18" s="54">
        <f>SUM(D18:K18)</f>
        <v>2</v>
      </c>
    </row>
    <row r="19" spans="1:12" x14ac:dyDescent="0.25">
      <c r="A19" s="103">
        <f>A18+1</f>
        <v>2</v>
      </c>
      <c r="B19" s="100" t="s">
        <v>140</v>
      </c>
      <c r="C19" s="89" t="s">
        <v>166</v>
      </c>
      <c r="D19" s="89">
        <v>3</v>
      </c>
      <c r="E19" s="89"/>
      <c r="F19" s="89"/>
      <c r="G19" s="89"/>
      <c r="H19" s="89"/>
      <c r="I19" s="89"/>
      <c r="J19" s="89"/>
      <c r="K19" s="54"/>
      <c r="L19" s="54">
        <f>SUM(D19:K19)</f>
        <v>3</v>
      </c>
    </row>
    <row r="20" spans="1:12" x14ac:dyDescent="0.25">
      <c r="A20" s="103">
        <f t="shared" ref="A20:A43" si="0">A19+1</f>
        <v>3</v>
      </c>
      <c r="B20" s="100" t="s">
        <v>10</v>
      </c>
      <c r="C20" s="89" t="s">
        <v>178</v>
      </c>
      <c r="D20" s="89"/>
      <c r="E20" s="89">
        <v>3</v>
      </c>
      <c r="F20" s="89"/>
      <c r="G20" s="89"/>
      <c r="H20" s="89"/>
      <c r="I20" s="89"/>
      <c r="J20" s="89"/>
      <c r="K20" s="54"/>
      <c r="L20" s="54">
        <f t="shared" ref="L20:L43" si="1">SUM(D20:K20)</f>
        <v>3</v>
      </c>
    </row>
    <row r="21" spans="1:12" x14ac:dyDescent="0.25">
      <c r="A21" s="103">
        <f t="shared" si="0"/>
        <v>4</v>
      </c>
      <c r="B21" s="100" t="s">
        <v>141</v>
      </c>
      <c r="C21" s="89" t="s">
        <v>167</v>
      </c>
      <c r="D21" s="89">
        <v>3</v>
      </c>
      <c r="E21" s="89"/>
      <c r="F21" s="89"/>
      <c r="G21" s="89"/>
      <c r="H21" s="89"/>
      <c r="I21" s="89"/>
      <c r="J21" s="89"/>
      <c r="K21" s="54"/>
      <c r="L21" s="54">
        <f t="shared" si="1"/>
        <v>3</v>
      </c>
    </row>
    <row r="22" spans="1:12" x14ac:dyDescent="0.25">
      <c r="A22" s="103">
        <f t="shared" si="0"/>
        <v>5</v>
      </c>
      <c r="B22" s="100" t="s">
        <v>11</v>
      </c>
      <c r="C22" s="89" t="s">
        <v>179</v>
      </c>
      <c r="D22" s="89"/>
      <c r="E22" s="89">
        <v>3</v>
      </c>
      <c r="F22" s="89"/>
      <c r="G22" s="89"/>
      <c r="H22" s="89"/>
      <c r="I22" s="89"/>
      <c r="J22" s="89"/>
      <c r="K22" s="54"/>
      <c r="L22" s="54">
        <f t="shared" si="1"/>
        <v>3</v>
      </c>
    </row>
    <row r="23" spans="1:12" x14ac:dyDescent="0.25">
      <c r="A23" s="103">
        <f t="shared" si="0"/>
        <v>6</v>
      </c>
      <c r="B23" s="100" t="s">
        <v>12</v>
      </c>
      <c r="C23" s="89" t="s">
        <v>180</v>
      </c>
      <c r="D23" s="89"/>
      <c r="E23" s="89">
        <v>2</v>
      </c>
      <c r="F23" s="89"/>
      <c r="G23" s="89"/>
      <c r="H23" s="89"/>
      <c r="I23" s="89"/>
      <c r="J23" s="89"/>
      <c r="K23" s="54"/>
      <c r="L23" s="54">
        <f t="shared" si="1"/>
        <v>2</v>
      </c>
    </row>
    <row r="24" spans="1:12" x14ac:dyDescent="0.25">
      <c r="A24" s="103">
        <f t="shared" si="0"/>
        <v>7</v>
      </c>
      <c r="B24" s="100" t="s">
        <v>121</v>
      </c>
      <c r="C24" s="89" t="s">
        <v>182</v>
      </c>
      <c r="D24" s="89"/>
      <c r="E24" s="89">
        <v>2</v>
      </c>
      <c r="F24" s="89"/>
      <c r="G24" s="89"/>
      <c r="H24" s="89"/>
      <c r="I24" s="89"/>
      <c r="J24" s="89"/>
      <c r="K24" s="54"/>
      <c r="L24" s="54">
        <f t="shared" si="1"/>
        <v>2</v>
      </c>
    </row>
    <row r="25" spans="1:12" x14ac:dyDescent="0.25">
      <c r="A25" s="103">
        <f t="shared" si="0"/>
        <v>8</v>
      </c>
      <c r="B25" s="100" t="s">
        <v>14</v>
      </c>
      <c r="C25" s="89" t="s">
        <v>183</v>
      </c>
      <c r="D25" s="89"/>
      <c r="E25" s="89">
        <v>3</v>
      </c>
      <c r="F25" s="89"/>
      <c r="G25" s="89"/>
      <c r="H25" s="89"/>
      <c r="I25" s="89"/>
      <c r="J25" s="89"/>
      <c r="K25" s="54"/>
      <c r="L25" s="54">
        <f t="shared" si="1"/>
        <v>3</v>
      </c>
    </row>
    <row r="26" spans="1:12" x14ac:dyDescent="0.25">
      <c r="A26" s="103">
        <f t="shared" si="0"/>
        <v>9</v>
      </c>
      <c r="B26" s="100" t="s">
        <v>15</v>
      </c>
      <c r="C26" s="89" t="s">
        <v>184</v>
      </c>
      <c r="D26" s="89"/>
      <c r="E26" s="89">
        <v>2</v>
      </c>
      <c r="F26" s="89"/>
      <c r="G26" s="89"/>
      <c r="H26" s="89"/>
      <c r="I26" s="89"/>
      <c r="J26" s="89"/>
      <c r="K26" s="54"/>
      <c r="L26" s="54">
        <f t="shared" si="1"/>
        <v>2</v>
      </c>
    </row>
    <row r="27" spans="1:12" x14ac:dyDescent="0.25">
      <c r="A27" s="103">
        <f t="shared" si="0"/>
        <v>10</v>
      </c>
      <c r="B27" s="101" t="s">
        <v>122</v>
      </c>
      <c r="C27" s="89" t="s">
        <v>168</v>
      </c>
      <c r="D27" s="89">
        <v>1</v>
      </c>
      <c r="E27" s="89"/>
      <c r="F27" s="89"/>
      <c r="G27" s="89"/>
      <c r="H27" s="89"/>
      <c r="I27" s="89"/>
      <c r="J27" s="89"/>
      <c r="K27" s="54"/>
      <c r="L27" s="54">
        <f t="shared" si="1"/>
        <v>1</v>
      </c>
    </row>
    <row r="28" spans="1:12" x14ac:dyDescent="0.25">
      <c r="A28" s="103">
        <f t="shared" si="0"/>
        <v>11</v>
      </c>
      <c r="B28" s="101" t="s">
        <v>16</v>
      </c>
      <c r="C28" s="89" t="s">
        <v>180</v>
      </c>
      <c r="D28" s="89"/>
      <c r="E28" s="89">
        <v>1</v>
      </c>
      <c r="F28" s="89"/>
      <c r="G28" s="89"/>
      <c r="H28" s="89"/>
      <c r="I28" s="89"/>
      <c r="J28" s="89"/>
      <c r="K28" s="54"/>
      <c r="L28" s="54">
        <f t="shared" si="1"/>
        <v>1</v>
      </c>
    </row>
    <row r="29" spans="1:12" x14ac:dyDescent="0.25">
      <c r="A29" s="103">
        <f t="shared" si="0"/>
        <v>12</v>
      </c>
      <c r="B29" s="100" t="s">
        <v>123</v>
      </c>
      <c r="C29" s="89" t="s">
        <v>171</v>
      </c>
      <c r="D29" s="89"/>
      <c r="E29" s="89"/>
      <c r="F29" s="89">
        <v>3</v>
      </c>
      <c r="G29" s="89"/>
      <c r="H29" s="89"/>
      <c r="I29" s="89"/>
      <c r="J29" s="89"/>
      <c r="K29" s="54"/>
      <c r="L29" s="54">
        <f t="shared" si="1"/>
        <v>3</v>
      </c>
    </row>
    <row r="30" spans="1:12" x14ac:dyDescent="0.25">
      <c r="A30" s="103">
        <f t="shared" si="0"/>
        <v>13</v>
      </c>
      <c r="B30" s="100" t="s">
        <v>25</v>
      </c>
      <c r="C30" s="89" t="s">
        <v>187</v>
      </c>
      <c r="D30" s="89"/>
      <c r="E30" s="89"/>
      <c r="F30" s="89"/>
      <c r="G30" s="89">
        <v>3</v>
      </c>
      <c r="H30" s="89"/>
      <c r="I30" s="89"/>
      <c r="J30" s="89"/>
      <c r="K30" s="54"/>
      <c r="L30" s="54">
        <f t="shared" si="1"/>
        <v>3</v>
      </c>
    </row>
    <row r="31" spans="1:12" x14ac:dyDescent="0.25">
      <c r="A31" s="103">
        <f t="shared" si="0"/>
        <v>14</v>
      </c>
      <c r="B31" s="100" t="s">
        <v>34</v>
      </c>
      <c r="C31" s="89" t="s">
        <v>188</v>
      </c>
      <c r="D31" s="89"/>
      <c r="E31" s="89"/>
      <c r="F31" s="89"/>
      <c r="G31" s="89">
        <v>1</v>
      </c>
      <c r="H31" s="89"/>
      <c r="I31" s="89"/>
      <c r="J31" s="89"/>
      <c r="K31" s="54"/>
      <c r="L31" s="54">
        <f t="shared" si="1"/>
        <v>1</v>
      </c>
    </row>
    <row r="32" spans="1:12" x14ac:dyDescent="0.25">
      <c r="A32" s="103">
        <f t="shared" si="0"/>
        <v>15</v>
      </c>
      <c r="B32" s="100" t="s">
        <v>156</v>
      </c>
      <c r="C32" s="89" t="s">
        <v>202</v>
      </c>
      <c r="D32" s="89"/>
      <c r="E32" s="89"/>
      <c r="F32" s="89"/>
      <c r="G32" s="89"/>
      <c r="H32" s="89">
        <v>2</v>
      </c>
      <c r="I32" s="89"/>
      <c r="J32" s="89"/>
      <c r="K32" s="54"/>
      <c r="L32" s="54">
        <f>SUM(D32:K32)</f>
        <v>2</v>
      </c>
    </row>
    <row r="33" spans="1:12" x14ac:dyDescent="0.25">
      <c r="A33" s="103">
        <f t="shared" si="0"/>
        <v>16</v>
      </c>
      <c r="B33" s="100" t="s">
        <v>26</v>
      </c>
      <c r="C33" s="89" t="s">
        <v>194</v>
      </c>
      <c r="D33" s="89"/>
      <c r="E33" s="89"/>
      <c r="F33" s="89"/>
      <c r="G33" s="89">
        <v>3</v>
      </c>
      <c r="H33" s="89"/>
      <c r="I33" s="89"/>
      <c r="J33" s="89"/>
      <c r="K33" s="54"/>
      <c r="L33" s="54">
        <f t="shared" si="1"/>
        <v>3</v>
      </c>
    </row>
    <row r="34" spans="1:12" x14ac:dyDescent="0.25">
      <c r="A34" s="103">
        <f t="shared" si="0"/>
        <v>17</v>
      </c>
      <c r="B34" s="100" t="s">
        <v>28</v>
      </c>
      <c r="C34" s="89" t="s">
        <v>195</v>
      </c>
      <c r="D34" s="89"/>
      <c r="E34" s="89"/>
      <c r="F34" s="89"/>
      <c r="G34" s="89">
        <v>1</v>
      </c>
      <c r="H34" s="89"/>
      <c r="I34" s="89"/>
      <c r="J34" s="89"/>
      <c r="K34" s="54"/>
      <c r="L34" s="54">
        <f t="shared" si="1"/>
        <v>1</v>
      </c>
    </row>
    <row r="35" spans="1:12" x14ac:dyDescent="0.25">
      <c r="A35" s="103">
        <f t="shared" si="0"/>
        <v>18</v>
      </c>
      <c r="B35" s="100" t="s">
        <v>124</v>
      </c>
      <c r="C35" s="89" t="s">
        <v>173</v>
      </c>
      <c r="D35" s="89"/>
      <c r="E35" s="89"/>
      <c r="F35" s="89">
        <v>3</v>
      </c>
      <c r="G35" s="89"/>
      <c r="H35" s="89"/>
      <c r="I35" s="89"/>
      <c r="J35" s="89"/>
      <c r="K35" s="54"/>
      <c r="L35" s="54">
        <f t="shared" si="1"/>
        <v>3</v>
      </c>
    </row>
    <row r="36" spans="1:12" x14ac:dyDescent="0.25">
      <c r="A36" s="103">
        <f t="shared" si="0"/>
        <v>19</v>
      </c>
      <c r="B36" s="100" t="s">
        <v>22</v>
      </c>
      <c r="C36" s="89" t="s">
        <v>174</v>
      </c>
      <c r="D36" s="89"/>
      <c r="E36" s="89"/>
      <c r="F36" s="89">
        <v>2</v>
      </c>
      <c r="G36" s="89"/>
      <c r="H36" s="89"/>
      <c r="I36" s="89"/>
      <c r="J36" s="89"/>
      <c r="K36" s="54"/>
      <c r="L36" s="54">
        <f t="shared" si="1"/>
        <v>2</v>
      </c>
    </row>
    <row r="37" spans="1:12" x14ac:dyDescent="0.25">
      <c r="A37" s="103">
        <f t="shared" si="0"/>
        <v>20</v>
      </c>
      <c r="B37" s="100" t="s">
        <v>23</v>
      </c>
      <c r="C37" s="89" t="s">
        <v>175</v>
      </c>
      <c r="D37" s="89"/>
      <c r="E37" s="89"/>
      <c r="F37" s="89">
        <v>1</v>
      </c>
      <c r="G37" s="89"/>
      <c r="H37" s="89"/>
      <c r="I37" s="89"/>
      <c r="J37" s="89"/>
      <c r="K37" s="54"/>
      <c r="L37" s="54">
        <f t="shared" si="1"/>
        <v>1</v>
      </c>
    </row>
    <row r="38" spans="1:12" x14ac:dyDescent="0.25">
      <c r="A38" s="103">
        <f t="shared" si="0"/>
        <v>21</v>
      </c>
      <c r="B38" s="100" t="s">
        <v>55</v>
      </c>
      <c r="C38" s="89" t="s">
        <v>177</v>
      </c>
      <c r="D38" s="89"/>
      <c r="E38" s="89"/>
      <c r="F38" s="89">
        <v>2</v>
      </c>
      <c r="G38" s="89"/>
      <c r="H38" s="89"/>
      <c r="I38" s="89"/>
      <c r="J38" s="89"/>
      <c r="K38" s="54"/>
      <c r="L38" s="54">
        <f t="shared" si="1"/>
        <v>2</v>
      </c>
    </row>
    <row r="39" spans="1:12" x14ac:dyDescent="0.25">
      <c r="A39" s="103">
        <f t="shared" si="0"/>
        <v>22</v>
      </c>
      <c r="B39" s="100" t="s">
        <v>24</v>
      </c>
      <c r="C39" s="89" t="s">
        <v>190</v>
      </c>
      <c r="D39" s="89"/>
      <c r="E39" s="89"/>
      <c r="F39" s="89"/>
      <c r="G39" s="89">
        <v>2</v>
      </c>
      <c r="H39" s="89"/>
      <c r="I39" s="89"/>
      <c r="J39" s="89"/>
      <c r="K39" s="54"/>
      <c r="L39" s="54">
        <f t="shared" si="1"/>
        <v>2</v>
      </c>
    </row>
    <row r="40" spans="1:12" x14ac:dyDescent="0.25">
      <c r="A40" s="103">
        <f t="shared" si="0"/>
        <v>23</v>
      </c>
      <c r="B40" s="100" t="s">
        <v>29</v>
      </c>
      <c r="C40" s="89" t="s">
        <v>191</v>
      </c>
      <c r="D40" s="89"/>
      <c r="E40" s="89"/>
      <c r="F40" s="89"/>
      <c r="G40" s="89">
        <v>1</v>
      </c>
      <c r="H40" s="89"/>
      <c r="I40" s="89"/>
      <c r="J40" s="89"/>
      <c r="K40" s="54"/>
      <c r="L40" s="54">
        <f t="shared" si="1"/>
        <v>1</v>
      </c>
    </row>
    <row r="41" spans="1:12" x14ac:dyDescent="0.25">
      <c r="A41" s="103">
        <f t="shared" si="0"/>
        <v>24</v>
      </c>
      <c r="B41" s="100" t="s">
        <v>56</v>
      </c>
      <c r="C41" s="89" t="s">
        <v>192</v>
      </c>
      <c r="D41" s="89"/>
      <c r="E41" s="89"/>
      <c r="F41" s="89"/>
      <c r="G41" s="89">
        <v>2</v>
      </c>
      <c r="H41" s="89"/>
      <c r="I41" s="89"/>
      <c r="J41" s="89"/>
      <c r="K41" s="54"/>
      <c r="L41" s="54">
        <f t="shared" si="1"/>
        <v>2</v>
      </c>
    </row>
    <row r="42" spans="1:12" x14ac:dyDescent="0.25">
      <c r="A42" s="103">
        <f t="shared" si="0"/>
        <v>25</v>
      </c>
      <c r="B42" s="100" t="s">
        <v>153</v>
      </c>
      <c r="C42" s="89" t="s">
        <v>170</v>
      </c>
      <c r="D42" s="89"/>
      <c r="E42" s="89"/>
      <c r="F42" s="89">
        <v>1</v>
      </c>
      <c r="G42" s="89"/>
      <c r="H42" s="89"/>
      <c r="I42" s="89"/>
      <c r="J42" s="89"/>
      <c r="K42" s="54"/>
      <c r="L42" s="54">
        <f t="shared" si="1"/>
        <v>1</v>
      </c>
    </row>
    <row r="43" spans="1:12" x14ac:dyDescent="0.25">
      <c r="A43" s="103">
        <f t="shared" si="0"/>
        <v>26</v>
      </c>
      <c r="B43" s="100" t="s">
        <v>154</v>
      </c>
      <c r="C43" s="89" t="s">
        <v>255</v>
      </c>
      <c r="D43" s="89"/>
      <c r="E43" s="89"/>
      <c r="F43" s="89"/>
      <c r="G43" s="89">
        <v>1</v>
      </c>
      <c r="H43" s="89"/>
      <c r="I43" s="89"/>
      <c r="J43" s="89"/>
      <c r="K43" s="54"/>
      <c r="L43" s="54">
        <f t="shared" si="1"/>
        <v>1</v>
      </c>
    </row>
    <row r="44" spans="1:12" ht="15.75" customHeight="1" x14ac:dyDescent="0.3">
      <c r="A44" s="48"/>
      <c r="B44" s="68"/>
      <c r="C44" s="112" t="s">
        <v>300</v>
      </c>
      <c r="D44" s="112">
        <f>SUM(D18:D42)</f>
        <v>9</v>
      </c>
      <c r="E44" s="112">
        <f>SUM(E18:E42)</f>
        <v>16</v>
      </c>
      <c r="F44" s="112">
        <f>SUM(F18:F42)</f>
        <v>12</v>
      </c>
      <c r="G44" s="112">
        <f>SUM(G18:G42)</f>
        <v>13</v>
      </c>
      <c r="H44" s="112">
        <f>SUM(H18:H42)</f>
        <v>2</v>
      </c>
      <c r="I44" s="112" t="s">
        <v>299</v>
      </c>
      <c r="J44" s="112" t="s">
        <v>299</v>
      </c>
      <c r="K44" s="112" t="s">
        <v>299</v>
      </c>
      <c r="L44" s="49">
        <f>SUM(L18:L43)</f>
        <v>53</v>
      </c>
    </row>
    <row r="45" spans="1:12" ht="13" x14ac:dyDescent="0.25">
      <c r="A45" s="104" t="s">
        <v>281</v>
      </c>
      <c r="B45" s="90" t="s">
        <v>144</v>
      </c>
      <c r="C45" s="105"/>
      <c r="D45" s="106"/>
      <c r="E45" s="106"/>
      <c r="F45" s="106"/>
      <c r="G45" s="106"/>
      <c r="H45" s="106"/>
      <c r="I45" s="106"/>
      <c r="J45" s="106"/>
      <c r="K45" s="92"/>
      <c r="L45" s="107"/>
    </row>
    <row r="46" spans="1:12" x14ac:dyDescent="0.25">
      <c r="A46" s="103">
        <v>1</v>
      </c>
      <c r="B46" s="100" t="s">
        <v>86</v>
      </c>
      <c r="C46" s="89" t="s">
        <v>185</v>
      </c>
      <c r="D46" s="89"/>
      <c r="E46" s="89">
        <v>2</v>
      </c>
      <c r="F46" s="89"/>
      <c r="G46" s="89"/>
      <c r="H46" s="89"/>
      <c r="I46" s="89"/>
      <c r="J46" s="89"/>
      <c r="K46" s="54"/>
      <c r="L46" s="54">
        <f>SUM(D46:K46)</f>
        <v>2</v>
      </c>
    </row>
    <row r="47" spans="1:12" x14ac:dyDescent="0.25">
      <c r="A47" s="103">
        <f>A46+1</f>
        <v>2</v>
      </c>
      <c r="B47" s="100" t="s">
        <v>87</v>
      </c>
      <c r="C47" s="89" t="s">
        <v>186</v>
      </c>
      <c r="D47" s="89"/>
      <c r="E47" s="89">
        <v>1</v>
      </c>
      <c r="F47" s="89"/>
      <c r="G47" s="89"/>
      <c r="H47" s="89"/>
      <c r="I47" s="89"/>
      <c r="J47" s="89"/>
      <c r="K47" s="54"/>
      <c r="L47" s="54">
        <f>SUM(D47:K47)</f>
        <v>1</v>
      </c>
    </row>
    <row r="48" spans="1:12" x14ac:dyDescent="0.25">
      <c r="A48" s="103">
        <f t="shared" ref="A48:A77" si="2">A47+1</f>
        <v>3</v>
      </c>
      <c r="B48" s="100" t="s">
        <v>125</v>
      </c>
      <c r="C48" s="89" t="s">
        <v>254</v>
      </c>
      <c r="D48" s="89"/>
      <c r="E48" s="89"/>
      <c r="F48" s="89">
        <v>2</v>
      </c>
      <c r="G48" s="89"/>
      <c r="H48" s="89"/>
      <c r="I48" s="89"/>
      <c r="J48" s="89"/>
      <c r="K48" s="54"/>
      <c r="L48" s="54">
        <f>SUM(D48:K48)</f>
        <v>2</v>
      </c>
    </row>
    <row r="49" spans="1:12" x14ac:dyDescent="0.25">
      <c r="A49" s="103">
        <f t="shared" si="2"/>
        <v>4</v>
      </c>
      <c r="B49" s="100" t="s">
        <v>43</v>
      </c>
      <c r="C49" s="89" t="s">
        <v>198</v>
      </c>
      <c r="D49" s="89"/>
      <c r="E49" s="89"/>
      <c r="F49" s="89"/>
      <c r="G49" s="89"/>
      <c r="H49" s="89">
        <v>3</v>
      </c>
      <c r="I49" s="89"/>
      <c r="J49" s="89"/>
      <c r="K49" s="54"/>
      <c r="L49" s="54">
        <f t="shared" ref="L49:L75" si="3">SUM(D49:K49)</f>
        <v>3</v>
      </c>
    </row>
    <row r="50" spans="1:12" x14ac:dyDescent="0.25">
      <c r="A50" s="103">
        <f t="shared" si="2"/>
        <v>5</v>
      </c>
      <c r="B50" s="100" t="s">
        <v>103</v>
      </c>
      <c r="C50" s="89" t="s">
        <v>200</v>
      </c>
      <c r="D50" s="89"/>
      <c r="E50" s="89"/>
      <c r="F50" s="89"/>
      <c r="G50" s="89"/>
      <c r="H50" s="89">
        <v>3</v>
      </c>
      <c r="I50" s="89"/>
      <c r="J50" s="89"/>
      <c r="K50" s="54"/>
      <c r="L50" s="54">
        <f t="shared" si="3"/>
        <v>3</v>
      </c>
    </row>
    <row r="51" spans="1:12" x14ac:dyDescent="0.25">
      <c r="A51" s="103">
        <f t="shared" si="2"/>
        <v>6</v>
      </c>
      <c r="B51" s="100" t="s">
        <v>104</v>
      </c>
      <c r="C51" s="89" t="s">
        <v>207</v>
      </c>
      <c r="D51" s="89"/>
      <c r="E51" s="89"/>
      <c r="F51" s="89"/>
      <c r="G51" s="89"/>
      <c r="H51" s="89"/>
      <c r="I51" s="89">
        <v>3</v>
      </c>
      <c r="J51" s="89"/>
      <c r="K51" s="54"/>
      <c r="L51" s="54">
        <f t="shared" si="3"/>
        <v>3</v>
      </c>
    </row>
    <row r="52" spans="1:12" x14ac:dyDescent="0.25">
      <c r="A52" s="103">
        <f t="shared" si="2"/>
        <v>7</v>
      </c>
      <c r="B52" s="100" t="s">
        <v>36</v>
      </c>
      <c r="C52" s="89" t="s">
        <v>204</v>
      </c>
      <c r="D52" s="89"/>
      <c r="E52" s="89"/>
      <c r="F52" s="89"/>
      <c r="G52" s="89"/>
      <c r="H52" s="89"/>
      <c r="I52" s="89">
        <v>2</v>
      </c>
      <c r="J52" s="89"/>
      <c r="K52" s="54"/>
      <c r="L52" s="54">
        <f t="shared" si="3"/>
        <v>2</v>
      </c>
    </row>
    <row r="53" spans="1:12" x14ac:dyDescent="0.25">
      <c r="A53" s="103">
        <f t="shared" si="2"/>
        <v>8</v>
      </c>
      <c r="B53" s="100" t="s">
        <v>45</v>
      </c>
      <c r="C53" s="89" t="s">
        <v>210</v>
      </c>
      <c r="D53" s="89"/>
      <c r="E53" s="89"/>
      <c r="F53" s="89"/>
      <c r="G53" s="89"/>
      <c r="H53" s="89"/>
      <c r="I53" s="89"/>
      <c r="J53" s="89">
        <v>2</v>
      </c>
      <c r="K53" s="54"/>
      <c r="L53" s="54">
        <f>SUM(D53:K53)</f>
        <v>2</v>
      </c>
    </row>
    <row r="54" spans="1:12" x14ac:dyDescent="0.25">
      <c r="A54" s="103">
        <f t="shared" si="2"/>
        <v>9</v>
      </c>
      <c r="B54" s="100" t="s">
        <v>47</v>
      </c>
      <c r="C54" s="89" t="s">
        <v>211</v>
      </c>
      <c r="D54" s="89"/>
      <c r="E54" s="89"/>
      <c r="F54" s="89"/>
      <c r="G54" s="89"/>
      <c r="H54" s="89"/>
      <c r="I54" s="89"/>
      <c r="J54" s="89">
        <v>1</v>
      </c>
      <c r="K54" s="54"/>
      <c r="L54" s="54">
        <f>SUM(D54:K54)</f>
        <v>1</v>
      </c>
    </row>
    <row r="55" spans="1:12" x14ac:dyDescent="0.25">
      <c r="A55" s="103">
        <f t="shared" si="2"/>
        <v>10</v>
      </c>
      <c r="B55" s="100" t="s">
        <v>37</v>
      </c>
      <c r="C55" s="89" t="s">
        <v>247</v>
      </c>
      <c r="D55" s="89"/>
      <c r="E55" s="89"/>
      <c r="F55" s="89"/>
      <c r="G55" s="89"/>
      <c r="H55" s="89"/>
      <c r="I55" s="89">
        <v>3</v>
      </c>
      <c r="J55" s="89"/>
      <c r="K55" s="54"/>
      <c r="L55" s="54">
        <f t="shared" si="3"/>
        <v>3</v>
      </c>
    </row>
    <row r="56" spans="1:12" x14ac:dyDescent="0.25">
      <c r="A56" s="103">
        <f t="shared" si="2"/>
        <v>11</v>
      </c>
      <c r="B56" s="100" t="s">
        <v>44</v>
      </c>
      <c r="C56" s="89" t="s">
        <v>212</v>
      </c>
      <c r="D56" s="89"/>
      <c r="E56" s="89"/>
      <c r="F56" s="89"/>
      <c r="G56" s="89"/>
      <c r="H56" s="89"/>
      <c r="I56" s="89"/>
      <c r="J56" s="89">
        <v>2</v>
      </c>
      <c r="K56" s="54"/>
      <c r="L56" s="54">
        <f>SUM(D56:K56)</f>
        <v>2</v>
      </c>
    </row>
    <row r="57" spans="1:12" x14ac:dyDescent="0.25">
      <c r="A57" s="103">
        <f t="shared" si="2"/>
        <v>12</v>
      </c>
      <c r="B57" s="100" t="s">
        <v>51</v>
      </c>
      <c r="C57" s="89" t="s">
        <v>216</v>
      </c>
      <c r="D57" s="89"/>
      <c r="E57" s="89"/>
      <c r="F57" s="89"/>
      <c r="G57" s="89"/>
      <c r="H57" s="89"/>
      <c r="I57" s="89"/>
      <c r="J57" s="89"/>
      <c r="K57" s="54">
        <v>1</v>
      </c>
      <c r="L57" s="54">
        <f>SUM(D57:K57)</f>
        <v>1</v>
      </c>
    </row>
    <row r="58" spans="1:12" x14ac:dyDescent="0.25">
      <c r="A58" s="103">
        <f t="shared" si="2"/>
        <v>13</v>
      </c>
      <c r="B58" s="100" t="s">
        <v>32</v>
      </c>
      <c r="C58" s="89" t="s">
        <v>199</v>
      </c>
      <c r="D58" s="89"/>
      <c r="E58" s="89"/>
      <c r="F58" s="89"/>
      <c r="G58" s="89"/>
      <c r="H58" s="89">
        <v>2</v>
      </c>
      <c r="I58" s="89"/>
      <c r="J58" s="89"/>
      <c r="K58" s="54"/>
      <c r="L58" s="54">
        <f t="shared" si="3"/>
        <v>2</v>
      </c>
    </row>
    <row r="59" spans="1:12" x14ac:dyDescent="0.25">
      <c r="A59" s="103">
        <f t="shared" si="2"/>
        <v>14</v>
      </c>
      <c r="B59" s="100" t="s">
        <v>33</v>
      </c>
      <c r="C59" s="89" t="s">
        <v>201</v>
      </c>
      <c r="D59" s="89"/>
      <c r="E59" s="89"/>
      <c r="F59" s="89"/>
      <c r="G59" s="89"/>
      <c r="H59" s="89">
        <v>3</v>
      </c>
      <c r="I59" s="89"/>
      <c r="J59" s="89"/>
      <c r="K59" s="54"/>
      <c r="L59" s="54">
        <f t="shared" si="3"/>
        <v>3</v>
      </c>
    </row>
    <row r="60" spans="1:12" x14ac:dyDescent="0.25">
      <c r="A60" s="103">
        <f t="shared" si="2"/>
        <v>15</v>
      </c>
      <c r="B60" s="100" t="s">
        <v>38</v>
      </c>
      <c r="C60" s="89" t="s">
        <v>205</v>
      </c>
      <c r="D60" s="89"/>
      <c r="E60" s="89"/>
      <c r="F60" s="89"/>
      <c r="G60" s="89"/>
      <c r="H60" s="89"/>
      <c r="I60" s="89">
        <v>2</v>
      </c>
      <c r="J60" s="89"/>
      <c r="K60" s="54"/>
      <c r="L60" s="54">
        <f t="shared" si="3"/>
        <v>2</v>
      </c>
    </row>
    <row r="61" spans="1:12" x14ac:dyDescent="0.25">
      <c r="A61" s="103">
        <f t="shared" si="2"/>
        <v>16</v>
      </c>
      <c r="B61" s="100" t="s">
        <v>50</v>
      </c>
      <c r="C61" s="89" t="s">
        <v>214</v>
      </c>
      <c r="D61" s="89"/>
      <c r="E61" s="89"/>
      <c r="F61" s="89"/>
      <c r="G61" s="89"/>
      <c r="H61" s="89"/>
      <c r="I61" s="89"/>
      <c r="J61" s="89"/>
      <c r="K61" s="54">
        <v>3</v>
      </c>
      <c r="L61" s="54">
        <f t="shared" si="3"/>
        <v>3</v>
      </c>
    </row>
    <row r="62" spans="1:12" x14ac:dyDescent="0.25">
      <c r="A62" s="103">
        <f t="shared" si="2"/>
        <v>17</v>
      </c>
      <c r="B62" s="100" t="s">
        <v>126</v>
      </c>
      <c r="C62" s="89" t="s">
        <v>215</v>
      </c>
      <c r="D62" s="89"/>
      <c r="E62" s="89"/>
      <c r="F62" s="89"/>
      <c r="G62" s="89"/>
      <c r="H62" s="89"/>
      <c r="I62" s="89"/>
      <c r="J62" s="89"/>
      <c r="K62" s="54">
        <v>2</v>
      </c>
      <c r="L62" s="54">
        <f t="shared" si="3"/>
        <v>2</v>
      </c>
    </row>
    <row r="63" spans="1:12" x14ac:dyDescent="0.25">
      <c r="A63" s="103">
        <f t="shared" si="2"/>
        <v>18</v>
      </c>
      <c r="B63" s="100" t="s">
        <v>152</v>
      </c>
      <c r="C63" s="89" t="s">
        <v>193</v>
      </c>
      <c r="D63" s="89"/>
      <c r="E63" s="89"/>
      <c r="F63" s="89"/>
      <c r="G63" s="89">
        <v>2</v>
      </c>
      <c r="H63" s="89"/>
      <c r="I63" s="89"/>
      <c r="J63" s="89"/>
      <c r="K63" s="54"/>
      <c r="L63" s="54">
        <f t="shared" si="3"/>
        <v>2</v>
      </c>
    </row>
    <row r="64" spans="1:12" x14ac:dyDescent="0.25">
      <c r="A64" s="103">
        <f t="shared" si="2"/>
        <v>19</v>
      </c>
      <c r="B64" s="100" t="s">
        <v>42</v>
      </c>
      <c r="C64" s="89" t="s">
        <v>197</v>
      </c>
      <c r="D64" s="89"/>
      <c r="E64" s="89"/>
      <c r="F64" s="89"/>
      <c r="G64" s="89"/>
      <c r="H64" s="89">
        <v>2</v>
      </c>
      <c r="I64" s="89"/>
      <c r="J64" s="89"/>
      <c r="K64" s="54"/>
      <c r="L64" s="54">
        <f t="shared" si="3"/>
        <v>2</v>
      </c>
    </row>
    <row r="65" spans="1:12" x14ac:dyDescent="0.25">
      <c r="A65" s="103">
        <f t="shared" si="2"/>
        <v>20</v>
      </c>
      <c r="B65" s="100" t="s">
        <v>127</v>
      </c>
      <c r="C65" s="89" t="s">
        <v>213</v>
      </c>
      <c r="D65" s="89"/>
      <c r="E65" s="89"/>
      <c r="F65" s="89"/>
      <c r="G65" s="89"/>
      <c r="H65" s="89"/>
      <c r="I65" s="89"/>
      <c r="J65" s="89"/>
      <c r="K65" s="54">
        <v>2</v>
      </c>
      <c r="L65" s="54">
        <f t="shared" si="3"/>
        <v>2</v>
      </c>
    </row>
    <row r="66" spans="1:12" x14ac:dyDescent="0.25">
      <c r="A66" s="103">
        <f t="shared" si="2"/>
        <v>21</v>
      </c>
      <c r="B66" s="100" t="s">
        <v>39</v>
      </c>
      <c r="C66" s="89" t="s">
        <v>217</v>
      </c>
      <c r="D66" s="89"/>
      <c r="E66" s="89"/>
      <c r="F66" s="89"/>
      <c r="G66" s="89"/>
      <c r="H66" s="89"/>
      <c r="I66" s="89"/>
      <c r="J66" s="89"/>
      <c r="K66" s="54">
        <v>1</v>
      </c>
      <c r="L66" s="54">
        <f t="shared" si="3"/>
        <v>1</v>
      </c>
    </row>
    <row r="67" spans="1:12" x14ac:dyDescent="0.25">
      <c r="A67" s="103">
        <f t="shared" si="2"/>
        <v>22</v>
      </c>
      <c r="B67" s="100" t="s">
        <v>46</v>
      </c>
      <c r="C67" s="89" t="s">
        <v>208</v>
      </c>
      <c r="D67" s="89"/>
      <c r="E67" s="89"/>
      <c r="F67" s="89"/>
      <c r="G67" s="89"/>
      <c r="H67" s="89"/>
      <c r="I67" s="89">
        <v>2</v>
      </c>
      <c r="J67" s="89"/>
      <c r="K67" s="54"/>
      <c r="L67" s="54">
        <f t="shared" si="3"/>
        <v>2</v>
      </c>
    </row>
    <row r="68" spans="1:12" x14ac:dyDescent="0.25">
      <c r="A68" s="103">
        <f>A67+1</f>
        <v>23</v>
      </c>
      <c r="B68" s="100" t="s">
        <v>128</v>
      </c>
      <c r="C68" s="89" t="s">
        <v>218</v>
      </c>
      <c r="D68" s="89"/>
      <c r="E68" s="89"/>
      <c r="F68" s="89"/>
      <c r="G68" s="89"/>
      <c r="H68" s="89"/>
      <c r="I68" s="89"/>
      <c r="J68" s="89"/>
      <c r="K68" s="54">
        <v>2</v>
      </c>
      <c r="L68" s="54">
        <f t="shared" si="3"/>
        <v>2</v>
      </c>
    </row>
    <row r="69" spans="1:12" x14ac:dyDescent="0.25">
      <c r="A69" s="103">
        <f t="shared" si="2"/>
        <v>24</v>
      </c>
      <c r="B69" s="100" t="s">
        <v>129</v>
      </c>
      <c r="C69" s="89" t="s">
        <v>219</v>
      </c>
      <c r="D69" s="89"/>
      <c r="E69" s="89"/>
      <c r="F69" s="89"/>
      <c r="G69" s="89"/>
      <c r="H69" s="89"/>
      <c r="I69" s="89"/>
      <c r="J69" s="89"/>
      <c r="K69" s="54">
        <v>4</v>
      </c>
      <c r="L69" s="54">
        <f t="shared" si="3"/>
        <v>4</v>
      </c>
    </row>
    <row r="70" spans="1:12" x14ac:dyDescent="0.25">
      <c r="A70" s="103">
        <f t="shared" si="2"/>
        <v>25</v>
      </c>
      <c r="B70" s="100" t="s">
        <v>40</v>
      </c>
      <c r="C70" s="89" t="s">
        <v>256</v>
      </c>
      <c r="D70" s="89"/>
      <c r="E70" s="89"/>
      <c r="F70" s="89"/>
      <c r="G70" s="89"/>
      <c r="H70" s="89"/>
      <c r="I70" s="89">
        <v>1</v>
      </c>
      <c r="J70" s="89"/>
      <c r="K70" s="54"/>
      <c r="L70" s="54">
        <f t="shared" si="3"/>
        <v>1</v>
      </c>
    </row>
    <row r="71" spans="1:12" x14ac:dyDescent="0.25">
      <c r="A71" s="103">
        <f t="shared" si="2"/>
        <v>26</v>
      </c>
      <c r="B71" s="100" t="s">
        <v>31</v>
      </c>
      <c r="C71" s="89" t="s">
        <v>196</v>
      </c>
      <c r="D71" s="89"/>
      <c r="E71" s="89"/>
      <c r="F71" s="89"/>
      <c r="G71" s="89"/>
      <c r="H71" s="89">
        <v>2</v>
      </c>
      <c r="I71" s="89"/>
      <c r="J71" s="89"/>
      <c r="K71" s="54"/>
      <c r="L71" s="54">
        <f t="shared" si="3"/>
        <v>2</v>
      </c>
    </row>
    <row r="72" spans="1:12" x14ac:dyDescent="0.25">
      <c r="A72" s="103">
        <f t="shared" si="2"/>
        <v>27</v>
      </c>
      <c r="B72" s="100" t="s">
        <v>130</v>
      </c>
      <c r="C72" s="89" t="s">
        <v>263</v>
      </c>
      <c r="D72" s="89"/>
      <c r="E72" s="89"/>
      <c r="F72" s="89"/>
      <c r="G72" s="89"/>
      <c r="H72" s="89"/>
      <c r="I72" s="89"/>
      <c r="J72" s="89">
        <v>2</v>
      </c>
      <c r="K72" s="54"/>
      <c r="L72" s="54">
        <f t="shared" si="3"/>
        <v>2</v>
      </c>
    </row>
    <row r="73" spans="1:12" x14ac:dyDescent="0.25">
      <c r="A73" s="103">
        <f t="shared" si="2"/>
        <v>28</v>
      </c>
      <c r="B73" s="100" t="s">
        <v>27</v>
      </c>
      <c r="C73" s="89" t="s">
        <v>189</v>
      </c>
      <c r="D73" s="89"/>
      <c r="E73" s="89"/>
      <c r="F73" s="89"/>
      <c r="G73" s="89">
        <v>2</v>
      </c>
      <c r="H73" s="89"/>
      <c r="I73" s="89"/>
      <c r="J73" s="89"/>
      <c r="K73" s="54"/>
      <c r="L73" s="54">
        <f t="shared" si="3"/>
        <v>2</v>
      </c>
    </row>
    <row r="74" spans="1:12" x14ac:dyDescent="0.25">
      <c r="A74" s="103">
        <f t="shared" si="2"/>
        <v>29</v>
      </c>
      <c r="B74" s="100" t="s">
        <v>18</v>
      </c>
      <c r="C74" s="89" t="s">
        <v>172</v>
      </c>
      <c r="D74" s="89"/>
      <c r="E74" s="89"/>
      <c r="F74" s="89">
        <v>2</v>
      </c>
      <c r="G74" s="89"/>
      <c r="H74" s="89"/>
      <c r="I74" s="89"/>
      <c r="J74" s="89"/>
      <c r="K74" s="54"/>
      <c r="L74" s="54">
        <f t="shared" si="3"/>
        <v>2</v>
      </c>
    </row>
    <row r="75" spans="1:12" x14ac:dyDescent="0.25">
      <c r="A75" s="103">
        <f t="shared" si="2"/>
        <v>30</v>
      </c>
      <c r="B75" s="100" t="s">
        <v>19</v>
      </c>
      <c r="C75" s="89" t="s">
        <v>176</v>
      </c>
      <c r="D75" s="89"/>
      <c r="E75" s="89"/>
      <c r="F75" s="89">
        <v>2</v>
      </c>
      <c r="G75" s="89"/>
      <c r="H75" s="89"/>
      <c r="I75" s="89"/>
      <c r="J75" s="89"/>
      <c r="K75" s="54"/>
      <c r="L75" s="54">
        <f t="shared" si="3"/>
        <v>2</v>
      </c>
    </row>
    <row r="76" spans="1:12" x14ac:dyDescent="0.25">
      <c r="A76" s="103">
        <f t="shared" si="2"/>
        <v>31</v>
      </c>
      <c r="B76" s="100" t="s">
        <v>81</v>
      </c>
      <c r="C76" s="89" t="s">
        <v>169</v>
      </c>
      <c r="D76" s="89">
        <v>2</v>
      </c>
      <c r="E76" s="89"/>
      <c r="F76" s="89"/>
      <c r="G76" s="89"/>
      <c r="H76" s="89"/>
      <c r="I76" s="89"/>
      <c r="J76" s="89"/>
      <c r="K76" s="54"/>
      <c r="L76" s="54">
        <f>SUM(D76:K76)</f>
        <v>2</v>
      </c>
    </row>
    <row r="77" spans="1:12" x14ac:dyDescent="0.25">
      <c r="A77" s="103">
        <f t="shared" si="2"/>
        <v>32</v>
      </c>
      <c r="B77" s="100" t="s">
        <v>155</v>
      </c>
      <c r="C77" s="89" t="s">
        <v>209</v>
      </c>
      <c r="D77" s="89"/>
      <c r="E77" s="89"/>
      <c r="F77" s="89"/>
      <c r="G77" s="89"/>
      <c r="H77" s="89"/>
      <c r="I77" s="89">
        <v>2</v>
      </c>
      <c r="J77" s="89"/>
      <c r="K77" s="54"/>
      <c r="L77" s="54">
        <f>SUM(D77:K77)</f>
        <v>2</v>
      </c>
    </row>
    <row r="78" spans="1:12" ht="13" x14ac:dyDescent="0.3">
      <c r="A78" s="109"/>
      <c r="B78" s="110"/>
      <c r="C78" s="112" t="s">
        <v>300</v>
      </c>
      <c r="D78" s="112">
        <f t="shared" ref="D78:L78" si="4">SUM(D46:D77)</f>
        <v>2</v>
      </c>
      <c r="E78" s="112">
        <f t="shared" si="4"/>
        <v>3</v>
      </c>
      <c r="F78" s="112">
        <f t="shared" si="4"/>
        <v>6</v>
      </c>
      <c r="G78" s="112">
        <f t="shared" si="4"/>
        <v>4</v>
      </c>
      <c r="H78" s="112">
        <f t="shared" si="4"/>
        <v>15</v>
      </c>
      <c r="I78" s="112">
        <f t="shared" si="4"/>
        <v>15</v>
      </c>
      <c r="J78" s="112">
        <f t="shared" si="4"/>
        <v>7</v>
      </c>
      <c r="K78" s="112">
        <f t="shared" si="4"/>
        <v>15</v>
      </c>
      <c r="L78" s="112">
        <f t="shared" si="4"/>
        <v>67</v>
      </c>
    </row>
    <row r="79" spans="1:12" ht="13" x14ac:dyDescent="0.3">
      <c r="A79" s="95" t="s">
        <v>282</v>
      </c>
      <c r="B79" s="69" t="s">
        <v>283</v>
      </c>
      <c r="C79" s="16"/>
      <c r="D79" s="16"/>
      <c r="E79" s="16"/>
      <c r="F79" s="16"/>
      <c r="G79" s="16"/>
      <c r="H79" s="16"/>
      <c r="I79" s="16"/>
      <c r="J79" s="47"/>
      <c r="K79" s="16"/>
      <c r="L79" s="62"/>
    </row>
    <row r="80" spans="1:12" ht="13" x14ac:dyDescent="0.3">
      <c r="A80" s="53">
        <f>A77+1</f>
        <v>33</v>
      </c>
      <c r="B80" s="18" t="s">
        <v>132</v>
      </c>
      <c r="C80" s="55" t="s">
        <v>220</v>
      </c>
      <c r="D80" s="54"/>
      <c r="E80" s="51"/>
      <c r="F80" s="51"/>
      <c r="G80" s="51"/>
      <c r="H80" s="54">
        <v>2</v>
      </c>
      <c r="I80" s="54"/>
      <c r="J80" s="54"/>
      <c r="K80" s="54"/>
      <c r="L80" s="54">
        <f t="shared" ref="L80:L87" si="5">SUM(D80:K80)</f>
        <v>2</v>
      </c>
    </row>
    <row r="81" spans="1:12" x14ac:dyDescent="0.25">
      <c r="A81" s="53">
        <f>A80+1</f>
        <v>34</v>
      </c>
      <c r="B81" s="18" t="s">
        <v>133</v>
      </c>
      <c r="C81" s="55" t="s">
        <v>221</v>
      </c>
      <c r="D81" s="54"/>
      <c r="E81" s="54"/>
      <c r="F81" s="54"/>
      <c r="G81" s="54"/>
      <c r="H81" s="54">
        <v>2</v>
      </c>
      <c r="I81" s="54"/>
      <c r="J81" s="54"/>
      <c r="K81" s="54"/>
      <c r="L81" s="54">
        <f t="shared" si="5"/>
        <v>2</v>
      </c>
    </row>
    <row r="82" spans="1:12" x14ac:dyDescent="0.25">
      <c r="A82" s="53">
        <f t="shared" ref="A82:A110" si="6">A81+1</f>
        <v>35</v>
      </c>
      <c r="B82" s="60" t="s">
        <v>145</v>
      </c>
      <c r="C82" s="55" t="s">
        <v>222</v>
      </c>
      <c r="D82" s="54"/>
      <c r="E82" s="54"/>
      <c r="F82" s="54"/>
      <c r="G82" s="54"/>
      <c r="H82" s="54">
        <v>2</v>
      </c>
      <c r="I82" s="54"/>
      <c r="J82" s="54"/>
      <c r="K82" s="54"/>
      <c r="L82" s="54">
        <f t="shared" si="5"/>
        <v>2</v>
      </c>
    </row>
    <row r="83" spans="1:12" x14ac:dyDescent="0.25">
      <c r="A83" s="53">
        <f t="shared" si="6"/>
        <v>36</v>
      </c>
      <c r="B83" s="60" t="s">
        <v>97</v>
      </c>
      <c r="C83" s="55" t="s">
        <v>258</v>
      </c>
      <c r="D83" s="54"/>
      <c r="E83" s="54"/>
      <c r="F83" s="54"/>
      <c r="G83" s="54"/>
      <c r="H83" s="54">
        <v>2</v>
      </c>
      <c r="I83" s="54"/>
      <c r="J83" s="54"/>
      <c r="K83" s="54"/>
      <c r="L83" s="54">
        <f t="shared" si="5"/>
        <v>2</v>
      </c>
    </row>
    <row r="84" spans="1:12" x14ac:dyDescent="0.25">
      <c r="A84" s="53">
        <f t="shared" si="6"/>
        <v>37</v>
      </c>
      <c r="B84" s="18" t="s">
        <v>134</v>
      </c>
      <c r="C84" s="55" t="s">
        <v>230</v>
      </c>
      <c r="D84" s="54"/>
      <c r="E84" s="54"/>
      <c r="F84" s="54"/>
      <c r="G84" s="54"/>
      <c r="H84" s="54">
        <v>2</v>
      </c>
      <c r="I84" s="54"/>
      <c r="J84" s="54"/>
      <c r="K84" s="54"/>
      <c r="L84" s="54">
        <f t="shared" si="5"/>
        <v>2</v>
      </c>
    </row>
    <row r="85" spans="1:12" x14ac:dyDescent="0.25">
      <c r="A85" s="53">
        <f t="shared" si="6"/>
        <v>38</v>
      </c>
      <c r="B85" s="60" t="s">
        <v>80</v>
      </c>
      <c r="C85" s="55" t="s">
        <v>259</v>
      </c>
      <c r="D85" s="54"/>
      <c r="E85" s="54"/>
      <c r="F85" s="54"/>
      <c r="G85" s="54"/>
      <c r="H85" s="54">
        <v>2</v>
      </c>
      <c r="I85" s="54"/>
      <c r="J85" s="54"/>
      <c r="K85" s="54"/>
      <c r="L85" s="54">
        <f>SUM(D85:K85)</f>
        <v>2</v>
      </c>
    </row>
    <row r="86" spans="1:12" x14ac:dyDescent="0.25">
      <c r="A86" s="53">
        <f t="shared" si="6"/>
        <v>39</v>
      </c>
      <c r="B86" s="18" t="s">
        <v>79</v>
      </c>
      <c r="C86" s="55" t="s">
        <v>264</v>
      </c>
      <c r="D86" s="54"/>
      <c r="E86" s="54"/>
      <c r="F86" s="54"/>
      <c r="G86" s="54"/>
      <c r="H86" s="54">
        <v>2</v>
      </c>
      <c r="I86" s="54"/>
      <c r="J86" s="54"/>
      <c r="K86" s="54"/>
      <c r="L86" s="54">
        <f t="shared" si="5"/>
        <v>2</v>
      </c>
    </row>
    <row r="87" spans="1:12" x14ac:dyDescent="0.25">
      <c r="A87" s="53">
        <f t="shared" si="6"/>
        <v>40</v>
      </c>
      <c r="B87" s="60" t="s">
        <v>76</v>
      </c>
      <c r="C87" s="55" t="s">
        <v>269</v>
      </c>
      <c r="D87" s="54"/>
      <c r="E87" s="54"/>
      <c r="F87" s="54"/>
      <c r="G87" s="54"/>
      <c r="H87" s="54">
        <v>2</v>
      </c>
      <c r="I87" s="54"/>
      <c r="J87" s="54"/>
      <c r="K87" s="54"/>
      <c r="L87" s="54">
        <f t="shared" si="5"/>
        <v>2</v>
      </c>
    </row>
    <row r="88" spans="1:12" ht="13" x14ac:dyDescent="0.3">
      <c r="A88" s="53">
        <f t="shared" si="6"/>
        <v>41</v>
      </c>
      <c r="B88" s="60" t="s">
        <v>135</v>
      </c>
      <c r="C88" s="55" t="s">
        <v>228</v>
      </c>
      <c r="D88" s="54"/>
      <c r="E88" s="51"/>
      <c r="F88" s="51"/>
      <c r="G88" s="51"/>
      <c r="H88" s="54"/>
      <c r="I88" s="54">
        <v>2</v>
      </c>
      <c r="J88" s="54"/>
      <c r="K88" s="54"/>
      <c r="L88" s="54">
        <f t="shared" ref="L88:L96" si="7">SUM(D88:K88)</f>
        <v>2</v>
      </c>
    </row>
    <row r="89" spans="1:12" x14ac:dyDescent="0.25">
      <c r="A89" s="53">
        <f t="shared" si="6"/>
        <v>42</v>
      </c>
      <c r="B89" s="60" t="s">
        <v>99</v>
      </c>
      <c r="C89" s="55" t="s">
        <v>229</v>
      </c>
      <c r="D89" s="54"/>
      <c r="E89" s="54"/>
      <c r="F89" s="54"/>
      <c r="G89" s="54"/>
      <c r="H89" s="54"/>
      <c r="I89" s="54">
        <v>2</v>
      </c>
      <c r="J89" s="54"/>
      <c r="K89" s="54"/>
      <c r="L89" s="54">
        <f t="shared" si="7"/>
        <v>2</v>
      </c>
    </row>
    <row r="90" spans="1:12" x14ac:dyDescent="0.25">
      <c r="A90" s="53">
        <f t="shared" si="6"/>
        <v>43</v>
      </c>
      <c r="B90" s="60" t="s">
        <v>65</v>
      </c>
      <c r="C90" s="55" t="s">
        <v>260</v>
      </c>
      <c r="D90" s="54"/>
      <c r="E90" s="54"/>
      <c r="F90" s="54"/>
      <c r="G90" s="54"/>
      <c r="H90" s="54"/>
      <c r="I90" s="54">
        <v>2</v>
      </c>
      <c r="J90" s="54"/>
      <c r="K90" s="54"/>
      <c r="L90" s="54">
        <f t="shared" si="7"/>
        <v>2</v>
      </c>
    </row>
    <row r="91" spans="1:12" x14ac:dyDescent="0.25">
      <c r="A91" s="53">
        <f t="shared" si="6"/>
        <v>44</v>
      </c>
      <c r="B91" s="60" t="s">
        <v>95</v>
      </c>
      <c r="C91" s="55" t="s">
        <v>261</v>
      </c>
      <c r="D91" s="54"/>
      <c r="E91" s="54"/>
      <c r="F91" s="54"/>
      <c r="G91" s="54"/>
      <c r="H91" s="54"/>
      <c r="I91" s="54">
        <v>2</v>
      </c>
      <c r="J91" s="54"/>
      <c r="K91" s="54"/>
      <c r="L91" s="54">
        <f t="shared" si="7"/>
        <v>2</v>
      </c>
    </row>
    <row r="92" spans="1:12" x14ac:dyDescent="0.25">
      <c r="A92" s="53">
        <f t="shared" si="6"/>
        <v>45</v>
      </c>
      <c r="B92" s="60" t="s">
        <v>74</v>
      </c>
      <c r="C92" s="55" t="s">
        <v>262</v>
      </c>
      <c r="D92" s="54"/>
      <c r="E92" s="54"/>
      <c r="F92" s="54"/>
      <c r="G92" s="54"/>
      <c r="H92" s="54"/>
      <c r="I92" s="54">
        <v>2</v>
      </c>
      <c r="J92" s="54"/>
      <c r="K92" s="54"/>
      <c r="L92" s="54">
        <f>SUM(D92:K92)</f>
        <v>2</v>
      </c>
    </row>
    <row r="93" spans="1:12" x14ac:dyDescent="0.25">
      <c r="A93" s="53">
        <f t="shared" si="6"/>
        <v>46</v>
      </c>
      <c r="B93" s="60" t="s">
        <v>150</v>
      </c>
      <c r="C93" s="55" t="s">
        <v>265</v>
      </c>
      <c r="D93" s="54"/>
      <c r="E93" s="54"/>
      <c r="F93" s="54"/>
      <c r="G93" s="54"/>
      <c r="H93" s="54"/>
      <c r="I93" s="54">
        <v>2</v>
      </c>
      <c r="J93" s="54"/>
      <c r="K93" s="54"/>
      <c r="L93" s="54">
        <f t="shared" si="7"/>
        <v>2</v>
      </c>
    </row>
    <row r="94" spans="1:12" x14ac:dyDescent="0.25">
      <c r="A94" s="53">
        <f t="shared" si="6"/>
        <v>47</v>
      </c>
      <c r="B94" s="60" t="s">
        <v>151</v>
      </c>
      <c r="C94" s="55" t="s">
        <v>266</v>
      </c>
      <c r="D94" s="54"/>
      <c r="E94" s="54"/>
      <c r="F94" s="54"/>
      <c r="G94" s="54"/>
      <c r="H94" s="54"/>
      <c r="I94" s="54">
        <v>2</v>
      </c>
      <c r="J94" s="54"/>
      <c r="K94" s="54"/>
      <c r="L94" s="54">
        <f t="shared" si="7"/>
        <v>2</v>
      </c>
    </row>
    <row r="95" spans="1:12" x14ac:dyDescent="0.25">
      <c r="A95" s="53">
        <f t="shared" si="6"/>
        <v>48</v>
      </c>
      <c r="B95" s="60" t="s">
        <v>163</v>
      </c>
      <c r="C95" s="55" t="s">
        <v>270</v>
      </c>
      <c r="D95" s="54"/>
      <c r="E95" s="54"/>
      <c r="F95" s="54"/>
      <c r="G95" s="54"/>
      <c r="H95" s="54"/>
      <c r="I95" s="54">
        <v>2</v>
      </c>
      <c r="J95" s="54"/>
      <c r="K95" s="54"/>
      <c r="L95" s="54">
        <f t="shared" si="7"/>
        <v>2</v>
      </c>
    </row>
    <row r="96" spans="1:12" x14ac:dyDescent="0.25">
      <c r="A96" s="53">
        <f t="shared" si="6"/>
        <v>49</v>
      </c>
      <c r="B96" s="60" t="s">
        <v>96</v>
      </c>
      <c r="C96" s="55" t="s">
        <v>271</v>
      </c>
      <c r="D96" s="54"/>
      <c r="E96" s="54"/>
      <c r="F96" s="54"/>
      <c r="G96" s="54"/>
      <c r="H96" s="54"/>
      <c r="I96" s="54">
        <v>2</v>
      </c>
      <c r="J96" s="54"/>
      <c r="K96" s="54"/>
      <c r="L96" s="54">
        <f t="shared" si="7"/>
        <v>2</v>
      </c>
    </row>
    <row r="97" spans="1:12" ht="13" x14ac:dyDescent="0.3">
      <c r="A97" s="53">
        <f t="shared" si="6"/>
        <v>50</v>
      </c>
      <c r="B97" s="60" t="s">
        <v>136</v>
      </c>
      <c r="C97" s="55" t="s">
        <v>236</v>
      </c>
      <c r="D97" s="54"/>
      <c r="E97" s="51"/>
      <c r="F97" s="51"/>
      <c r="G97" s="51"/>
      <c r="H97" s="54"/>
      <c r="I97" s="54"/>
      <c r="J97" s="54">
        <v>2</v>
      </c>
      <c r="K97" s="54"/>
      <c r="L97" s="54">
        <f t="shared" ref="L97:L107" si="8">SUM(D97:K97)</f>
        <v>2</v>
      </c>
    </row>
    <row r="98" spans="1:12" x14ac:dyDescent="0.25">
      <c r="A98" s="53">
        <f t="shared" si="6"/>
        <v>51</v>
      </c>
      <c r="B98" s="60" t="s">
        <v>137</v>
      </c>
      <c r="C98" s="55" t="s">
        <v>237</v>
      </c>
      <c r="D98" s="54"/>
      <c r="E98" s="54"/>
      <c r="F98" s="54"/>
      <c r="G98" s="54"/>
      <c r="H98" s="54"/>
      <c r="I98" s="54"/>
      <c r="J98" s="54">
        <v>2</v>
      </c>
      <c r="K98" s="54"/>
      <c r="L98" s="54">
        <f t="shared" si="8"/>
        <v>2</v>
      </c>
    </row>
    <row r="99" spans="1:12" x14ac:dyDescent="0.25">
      <c r="A99" s="53">
        <f t="shared" si="6"/>
        <v>52</v>
      </c>
      <c r="B99" s="60" t="s">
        <v>148</v>
      </c>
      <c r="C99" s="55" t="s">
        <v>238</v>
      </c>
      <c r="D99" s="54"/>
      <c r="E99" s="54"/>
      <c r="F99" s="54"/>
      <c r="G99" s="54"/>
      <c r="H99" s="54"/>
      <c r="I99" s="54"/>
      <c r="J99" s="54">
        <v>2</v>
      </c>
      <c r="K99" s="54"/>
      <c r="L99" s="54">
        <f t="shared" si="8"/>
        <v>2</v>
      </c>
    </row>
    <row r="100" spans="1:12" x14ac:dyDescent="0.25">
      <c r="A100" s="53">
        <f t="shared" si="6"/>
        <v>53</v>
      </c>
      <c r="B100" s="60" t="s">
        <v>149</v>
      </c>
      <c r="C100" s="55" t="s">
        <v>239</v>
      </c>
      <c r="D100" s="54"/>
      <c r="E100" s="54"/>
      <c r="F100" s="54"/>
      <c r="G100" s="54"/>
      <c r="H100" s="54"/>
      <c r="I100" s="54"/>
      <c r="J100" s="54">
        <v>2</v>
      </c>
      <c r="K100" s="54"/>
      <c r="L100" s="54">
        <f t="shared" si="8"/>
        <v>2</v>
      </c>
    </row>
    <row r="101" spans="1:12" x14ac:dyDescent="0.25">
      <c r="A101" s="53">
        <f t="shared" si="6"/>
        <v>54</v>
      </c>
      <c r="B101" s="60" t="s">
        <v>69</v>
      </c>
      <c r="C101" s="55" t="s">
        <v>240</v>
      </c>
      <c r="D101" s="54"/>
      <c r="E101" s="54"/>
      <c r="F101" s="54"/>
      <c r="G101" s="54"/>
      <c r="H101" s="54"/>
      <c r="I101" s="54"/>
      <c r="J101" s="54">
        <v>2</v>
      </c>
      <c r="K101" s="54"/>
      <c r="L101" s="54">
        <f t="shared" si="8"/>
        <v>2</v>
      </c>
    </row>
    <row r="102" spans="1:12" x14ac:dyDescent="0.25">
      <c r="A102" s="53">
        <f t="shared" si="6"/>
        <v>55</v>
      </c>
      <c r="B102" s="60" t="s">
        <v>100</v>
      </c>
      <c r="C102" s="55" t="s">
        <v>241</v>
      </c>
      <c r="D102" s="54"/>
      <c r="E102" s="54"/>
      <c r="F102" s="54"/>
      <c r="G102" s="54"/>
      <c r="H102" s="54"/>
      <c r="I102" s="54"/>
      <c r="J102" s="54">
        <v>2</v>
      </c>
      <c r="K102" s="54"/>
      <c r="L102" s="54">
        <f t="shared" si="8"/>
        <v>2</v>
      </c>
    </row>
    <row r="103" spans="1:12" x14ac:dyDescent="0.25">
      <c r="A103" s="53">
        <f t="shared" si="6"/>
        <v>56</v>
      </c>
      <c r="B103" s="60" t="s">
        <v>73</v>
      </c>
      <c r="C103" s="55" t="s">
        <v>274</v>
      </c>
      <c r="D103" s="54"/>
      <c r="E103" s="54"/>
      <c r="F103" s="54"/>
      <c r="G103" s="54"/>
      <c r="H103" s="54"/>
      <c r="I103" s="54"/>
      <c r="J103" s="54">
        <v>2</v>
      </c>
      <c r="K103" s="54"/>
      <c r="L103" s="54">
        <f t="shared" si="8"/>
        <v>2</v>
      </c>
    </row>
    <row r="104" spans="1:12" x14ac:dyDescent="0.25">
      <c r="A104" s="53">
        <f t="shared" si="6"/>
        <v>57</v>
      </c>
      <c r="B104" s="60" t="s">
        <v>78</v>
      </c>
      <c r="C104" s="55" t="s">
        <v>267</v>
      </c>
      <c r="D104" s="54"/>
      <c r="E104" s="54"/>
      <c r="F104" s="54"/>
      <c r="G104" s="54"/>
      <c r="H104" s="54"/>
      <c r="I104" s="54"/>
      <c r="J104" s="54">
        <v>2</v>
      </c>
      <c r="K104" s="54"/>
      <c r="L104" s="54">
        <f t="shared" si="8"/>
        <v>2</v>
      </c>
    </row>
    <row r="105" spans="1:12" x14ac:dyDescent="0.25">
      <c r="A105" s="53">
        <f t="shared" si="6"/>
        <v>58</v>
      </c>
      <c r="B105" s="60" t="s">
        <v>66</v>
      </c>
      <c r="C105" s="55" t="s">
        <v>268</v>
      </c>
      <c r="D105" s="54"/>
      <c r="E105" s="54"/>
      <c r="F105" s="54"/>
      <c r="G105" s="54"/>
      <c r="H105" s="54"/>
      <c r="I105" s="54"/>
      <c r="J105" s="54">
        <v>2</v>
      </c>
      <c r="K105" s="54"/>
      <c r="L105" s="54">
        <f t="shared" si="8"/>
        <v>2</v>
      </c>
    </row>
    <row r="106" spans="1:12" x14ac:dyDescent="0.25">
      <c r="A106" s="53">
        <f t="shared" si="6"/>
        <v>59</v>
      </c>
      <c r="B106" s="61" t="s">
        <v>77</v>
      </c>
      <c r="C106" s="55" t="s">
        <v>272</v>
      </c>
      <c r="D106" s="54"/>
      <c r="E106" s="54"/>
      <c r="F106" s="54"/>
      <c r="G106" s="54"/>
      <c r="H106" s="54"/>
      <c r="I106" s="54"/>
      <c r="J106" s="54">
        <v>2</v>
      </c>
      <c r="K106" s="54"/>
      <c r="L106" s="54">
        <f t="shared" si="8"/>
        <v>2</v>
      </c>
    </row>
    <row r="107" spans="1:12" ht="13" x14ac:dyDescent="0.3">
      <c r="A107" s="53">
        <f t="shared" si="6"/>
        <v>60</v>
      </c>
      <c r="B107" s="18" t="s">
        <v>108</v>
      </c>
      <c r="C107" s="55" t="s">
        <v>273</v>
      </c>
      <c r="D107" s="54"/>
      <c r="E107" s="51"/>
      <c r="F107" s="51"/>
      <c r="G107" s="51"/>
      <c r="H107" s="54"/>
      <c r="I107" s="54"/>
      <c r="J107" s="54">
        <v>2</v>
      </c>
      <c r="K107" s="54"/>
      <c r="L107" s="54">
        <f t="shared" si="8"/>
        <v>2</v>
      </c>
    </row>
    <row r="108" spans="1:12" x14ac:dyDescent="0.25">
      <c r="A108" s="53">
        <f t="shared" si="6"/>
        <v>61</v>
      </c>
      <c r="B108" s="61" t="s">
        <v>160</v>
      </c>
      <c r="C108" s="55" t="s">
        <v>275</v>
      </c>
      <c r="D108" s="54"/>
      <c r="E108" s="54"/>
      <c r="F108" s="54"/>
      <c r="G108" s="54"/>
      <c r="H108" s="54"/>
      <c r="I108" s="54"/>
      <c r="J108" s="54">
        <v>2</v>
      </c>
      <c r="K108" s="54"/>
      <c r="L108" s="54">
        <f>SUM(D108:K108)</f>
        <v>2</v>
      </c>
    </row>
    <row r="109" spans="1:12" x14ac:dyDescent="0.25">
      <c r="A109" s="53">
        <f t="shared" si="6"/>
        <v>62</v>
      </c>
      <c r="B109" s="60" t="s">
        <v>161</v>
      </c>
      <c r="C109" s="89" t="s">
        <v>293</v>
      </c>
      <c r="D109" s="54"/>
      <c r="E109" s="54"/>
      <c r="F109" s="54"/>
      <c r="G109" s="54"/>
      <c r="H109" s="54"/>
      <c r="I109" s="54"/>
      <c r="J109" s="54">
        <v>4</v>
      </c>
      <c r="K109" s="54"/>
      <c r="L109" s="54">
        <f>SUM(D109:K109)</f>
        <v>4</v>
      </c>
    </row>
    <row r="110" spans="1:12" x14ac:dyDescent="0.25">
      <c r="A110" s="53">
        <f t="shared" si="6"/>
        <v>63</v>
      </c>
      <c r="B110" s="60" t="s">
        <v>146</v>
      </c>
      <c r="C110" s="89" t="s">
        <v>298</v>
      </c>
      <c r="D110" s="54"/>
      <c r="E110" s="54"/>
      <c r="F110" s="54"/>
      <c r="G110" s="54"/>
      <c r="H110" s="54"/>
      <c r="I110" s="54"/>
      <c r="J110" s="54">
        <v>4</v>
      </c>
      <c r="K110" s="54"/>
      <c r="L110" s="54">
        <f>SUM(D110:K110)</f>
        <v>4</v>
      </c>
    </row>
    <row r="111" spans="1:12" ht="13" x14ac:dyDescent="0.3">
      <c r="A111" s="44"/>
      <c r="B111" s="442" t="s">
        <v>302</v>
      </c>
      <c r="C111" s="443"/>
      <c r="D111" s="51" t="s">
        <v>299</v>
      </c>
      <c r="E111" s="51" t="s">
        <v>299</v>
      </c>
      <c r="F111" s="51" t="s">
        <v>299</v>
      </c>
      <c r="G111" s="51" t="s">
        <v>299</v>
      </c>
      <c r="H111" s="51">
        <v>4</v>
      </c>
      <c r="I111" s="51">
        <v>4</v>
      </c>
      <c r="J111" s="51">
        <v>4</v>
      </c>
      <c r="K111" s="54" t="s">
        <v>299</v>
      </c>
      <c r="L111" s="51">
        <v>12</v>
      </c>
    </row>
    <row r="112" spans="1:12" ht="13" x14ac:dyDescent="0.3">
      <c r="A112" s="44"/>
      <c r="B112" s="44"/>
      <c r="C112" s="439" t="s">
        <v>301</v>
      </c>
      <c r="D112" s="440"/>
      <c r="E112" s="440"/>
      <c r="F112" s="440"/>
      <c r="G112" s="440"/>
      <c r="H112" s="440"/>
      <c r="I112" s="440"/>
      <c r="J112" s="440"/>
      <c r="K112" s="441"/>
      <c r="L112" s="51">
        <f>SUM(L16+L44+L78+L111)</f>
        <v>144</v>
      </c>
    </row>
    <row r="113" spans="1:12" ht="13" x14ac:dyDescent="0.3">
      <c r="A113" s="16"/>
      <c r="B113" s="96" t="s">
        <v>284</v>
      </c>
      <c r="G113" s="47"/>
      <c r="H113" s="47"/>
      <c r="I113" s="47"/>
      <c r="J113" s="47"/>
      <c r="K113" s="47"/>
      <c r="L113" s="65"/>
    </row>
    <row r="114" spans="1:12" ht="13" x14ac:dyDescent="0.3">
      <c r="A114" s="16"/>
      <c r="B114" s="96" t="s">
        <v>285</v>
      </c>
      <c r="C114" s="96" t="s">
        <v>290</v>
      </c>
      <c r="G114" s="47"/>
      <c r="H114" s="47"/>
      <c r="I114" s="47"/>
      <c r="J114" s="47"/>
      <c r="K114" s="47"/>
      <c r="L114" s="65"/>
    </row>
    <row r="115" spans="1:12" ht="13" x14ac:dyDescent="0.3">
      <c r="A115" s="16"/>
      <c r="B115" s="97" t="s">
        <v>286</v>
      </c>
      <c r="C115" s="97" t="s">
        <v>289</v>
      </c>
      <c r="G115" s="47"/>
      <c r="H115" s="47"/>
      <c r="I115" s="47"/>
      <c r="J115" s="47"/>
      <c r="K115" s="47"/>
      <c r="L115" s="65"/>
    </row>
    <row r="116" spans="1:12" ht="13" x14ac:dyDescent="0.3">
      <c r="A116" s="16"/>
      <c r="B116" s="96" t="s">
        <v>287</v>
      </c>
      <c r="C116" s="96" t="s">
        <v>288</v>
      </c>
      <c r="G116" s="47"/>
      <c r="H116" s="47"/>
      <c r="I116" s="47"/>
      <c r="J116" s="47"/>
      <c r="K116" s="47"/>
      <c r="L116" s="65"/>
    </row>
    <row r="117" spans="1:12" ht="15" x14ac:dyDescent="0.25">
      <c r="A117" s="16"/>
      <c r="B117" s="98"/>
      <c r="D117" s="30"/>
      <c r="F117" s="25" t="s">
        <v>303</v>
      </c>
      <c r="G117" s="25"/>
      <c r="J117" s="47"/>
      <c r="K117" s="47"/>
      <c r="L117" s="47"/>
    </row>
    <row r="118" spans="1:12" ht="14" x14ac:dyDescent="0.3">
      <c r="A118" s="16"/>
      <c r="B118" s="108"/>
      <c r="C118" s="30"/>
      <c r="D118" s="30"/>
      <c r="E118" s="30"/>
      <c r="F118" s="111" t="s">
        <v>304</v>
      </c>
      <c r="G118" s="111"/>
      <c r="H118" s="30"/>
      <c r="J118" s="83"/>
      <c r="K118" s="83"/>
      <c r="L118" s="83"/>
    </row>
    <row r="119" spans="1:12" ht="14" x14ac:dyDescent="0.3">
      <c r="A119" s="16"/>
      <c r="B119" s="108"/>
      <c r="C119" s="30"/>
      <c r="D119" s="30"/>
      <c r="E119" s="30"/>
      <c r="F119" s="111"/>
      <c r="G119" s="111"/>
      <c r="H119" s="30"/>
      <c r="J119" s="83"/>
      <c r="K119" s="83"/>
      <c r="L119" s="83"/>
    </row>
    <row r="120" spans="1:12" ht="14" x14ac:dyDescent="0.3">
      <c r="A120" s="16"/>
      <c r="B120" s="108"/>
      <c r="C120" s="30"/>
      <c r="D120" s="30"/>
      <c r="E120" s="30"/>
      <c r="F120" s="111"/>
      <c r="G120" s="111"/>
      <c r="H120" s="30"/>
      <c r="J120" s="83"/>
      <c r="K120" s="83"/>
      <c r="L120" s="83"/>
    </row>
    <row r="121" spans="1:12" ht="14" x14ac:dyDescent="0.3">
      <c r="A121" s="16"/>
      <c r="B121" s="108"/>
      <c r="C121" s="30"/>
      <c r="D121" s="30"/>
      <c r="E121" s="30"/>
      <c r="F121" s="111"/>
      <c r="G121" s="111"/>
      <c r="H121" s="30"/>
      <c r="J121" s="83"/>
      <c r="K121" s="83"/>
      <c r="L121" s="83"/>
    </row>
    <row r="122" spans="1:12" ht="14" x14ac:dyDescent="0.3">
      <c r="A122" s="16"/>
      <c r="B122" s="108"/>
      <c r="C122" s="30"/>
      <c r="D122" s="30"/>
      <c r="E122" s="30"/>
      <c r="F122" s="111"/>
      <c r="G122" s="111"/>
      <c r="H122" s="30"/>
      <c r="J122" s="83"/>
      <c r="K122" s="83"/>
      <c r="L122" s="83"/>
    </row>
    <row r="123" spans="1:12" ht="14" x14ac:dyDescent="0.3">
      <c r="A123" s="16"/>
      <c r="B123" s="108"/>
      <c r="C123" s="30"/>
      <c r="D123" s="30"/>
      <c r="E123" s="30"/>
      <c r="F123" s="111"/>
      <c r="G123" s="111"/>
      <c r="H123" s="30"/>
      <c r="J123" s="83"/>
      <c r="K123" s="83"/>
      <c r="L123" s="83"/>
    </row>
    <row r="124" spans="1:12" ht="15.5" x14ac:dyDescent="0.35">
      <c r="B124" s="85"/>
      <c r="F124" s="111" t="s">
        <v>305</v>
      </c>
      <c r="G124" s="111"/>
    </row>
    <row r="125" spans="1:12" ht="15" x14ac:dyDescent="0.25">
      <c r="A125" s="30"/>
      <c r="B125" s="99"/>
    </row>
    <row r="126" spans="1:12" ht="13" x14ac:dyDescent="0.3">
      <c r="A126" s="438" t="s">
        <v>63</v>
      </c>
      <c r="B126" s="438"/>
      <c r="C126" s="438"/>
      <c r="D126" s="438"/>
      <c r="E126" s="438"/>
      <c r="F126" s="438"/>
      <c r="G126" s="438"/>
      <c r="H126" s="438"/>
      <c r="I126" s="438"/>
      <c r="J126" s="438"/>
      <c r="K126" s="438"/>
      <c r="L126" s="438"/>
    </row>
    <row r="127" spans="1:12" ht="13" x14ac:dyDescent="0.3">
      <c r="A127" s="50" t="s">
        <v>0</v>
      </c>
      <c r="B127" s="41" t="s">
        <v>131</v>
      </c>
      <c r="C127" s="41" t="s">
        <v>1</v>
      </c>
      <c r="D127" s="434" t="s">
        <v>116</v>
      </c>
      <c r="E127" s="434"/>
      <c r="F127" s="434"/>
      <c r="G127" s="434"/>
      <c r="H127" s="434"/>
      <c r="I127" s="434"/>
      <c r="J127" s="434"/>
      <c r="K127" s="434"/>
      <c r="L127" s="41" t="s">
        <v>117</v>
      </c>
    </row>
    <row r="128" spans="1:12" ht="13" x14ac:dyDescent="0.3">
      <c r="A128" s="52" t="s">
        <v>118</v>
      </c>
      <c r="B128" s="42" t="s">
        <v>119</v>
      </c>
      <c r="C128" s="42" t="s">
        <v>2</v>
      </c>
      <c r="D128" s="51">
        <v>1</v>
      </c>
      <c r="E128" s="51">
        <v>2</v>
      </c>
      <c r="F128" s="51">
        <v>3</v>
      </c>
      <c r="G128" s="51">
        <v>4</v>
      </c>
      <c r="H128" s="49">
        <v>5</v>
      </c>
      <c r="I128" s="49">
        <v>6</v>
      </c>
      <c r="J128" s="49">
        <v>7</v>
      </c>
      <c r="K128" s="49">
        <v>8</v>
      </c>
      <c r="L128" s="42" t="s">
        <v>120</v>
      </c>
    </row>
    <row r="129" spans="1:12" ht="13" x14ac:dyDescent="0.3">
      <c r="A129" s="52"/>
      <c r="B129" s="42" t="s">
        <v>110</v>
      </c>
      <c r="C129" s="42"/>
      <c r="D129" s="51"/>
      <c r="E129" s="51"/>
      <c r="F129" s="51"/>
      <c r="G129" s="51"/>
      <c r="H129" s="49"/>
      <c r="I129" s="49"/>
      <c r="J129" s="49"/>
      <c r="K129" s="49"/>
      <c r="L129" s="42"/>
    </row>
    <row r="130" spans="1:12" ht="13" x14ac:dyDescent="0.3">
      <c r="A130" s="52"/>
      <c r="B130" s="63" t="s">
        <v>157</v>
      </c>
      <c r="C130" s="42"/>
      <c r="D130" s="51"/>
      <c r="E130" s="51"/>
      <c r="F130" s="51"/>
      <c r="G130" s="51"/>
      <c r="H130" s="49"/>
      <c r="I130" s="49"/>
      <c r="J130" s="49"/>
      <c r="K130" s="49"/>
      <c r="L130" s="42"/>
    </row>
    <row r="131" spans="1:12" ht="13" x14ac:dyDescent="0.3">
      <c r="A131" s="53">
        <v>1</v>
      </c>
      <c r="B131" s="18" t="s">
        <v>132</v>
      </c>
      <c r="C131" s="55" t="s">
        <v>220</v>
      </c>
      <c r="D131" s="54"/>
      <c r="E131" s="51"/>
      <c r="F131" s="51"/>
      <c r="G131" s="51"/>
      <c r="H131" s="54">
        <v>2</v>
      </c>
      <c r="I131" s="54"/>
      <c r="J131" s="54"/>
      <c r="K131" s="54"/>
      <c r="L131" s="54">
        <f t="shared" ref="L131:L136" si="9">SUM(D131:K131)</f>
        <v>2</v>
      </c>
    </row>
    <row r="132" spans="1:12" x14ac:dyDescent="0.25">
      <c r="A132" s="53">
        <v>2</v>
      </c>
      <c r="B132" s="18" t="s">
        <v>133</v>
      </c>
      <c r="C132" s="55" t="s">
        <v>221</v>
      </c>
      <c r="D132" s="54"/>
      <c r="E132" s="54"/>
      <c r="F132" s="54"/>
      <c r="G132" s="54"/>
      <c r="H132" s="54">
        <v>2</v>
      </c>
      <c r="I132" s="54"/>
      <c r="J132" s="54"/>
      <c r="K132" s="54"/>
      <c r="L132" s="54">
        <f t="shared" si="9"/>
        <v>2</v>
      </c>
    </row>
    <row r="133" spans="1:12" x14ac:dyDescent="0.25">
      <c r="A133" s="53">
        <v>3</v>
      </c>
      <c r="B133" s="60" t="s">
        <v>145</v>
      </c>
      <c r="C133" s="55" t="s">
        <v>222</v>
      </c>
      <c r="D133" s="54"/>
      <c r="E133" s="54"/>
      <c r="F133" s="54"/>
      <c r="G133" s="54"/>
      <c r="H133" s="54">
        <v>2</v>
      </c>
      <c r="I133" s="54"/>
      <c r="J133" s="54"/>
      <c r="K133" s="54"/>
      <c r="L133" s="54">
        <f t="shared" si="9"/>
        <v>2</v>
      </c>
    </row>
    <row r="134" spans="1:12" x14ac:dyDescent="0.25">
      <c r="A134" s="53">
        <v>4</v>
      </c>
      <c r="B134" s="60" t="s">
        <v>97</v>
      </c>
      <c r="C134" s="55" t="s">
        <v>202</v>
      </c>
      <c r="D134" s="54"/>
      <c r="E134" s="54"/>
      <c r="F134" s="54"/>
      <c r="G134" s="54"/>
      <c r="H134" s="54">
        <v>2</v>
      </c>
      <c r="I134" s="54"/>
      <c r="J134" s="54"/>
      <c r="K134" s="54"/>
      <c r="L134" s="54">
        <f t="shared" si="9"/>
        <v>2</v>
      </c>
    </row>
    <row r="135" spans="1:12" x14ac:dyDescent="0.25">
      <c r="A135" s="53">
        <v>5</v>
      </c>
      <c r="B135" s="18" t="s">
        <v>134</v>
      </c>
      <c r="C135" s="55" t="s">
        <v>256</v>
      </c>
      <c r="D135" s="54"/>
      <c r="E135" s="54"/>
      <c r="F135" s="54"/>
      <c r="G135" s="54"/>
      <c r="H135" s="54">
        <v>2</v>
      </c>
      <c r="I135" s="54"/>
      <c r="J135" s="54"/>
      <c r="K135" s="54"/>
      <c r="L135" s="54">
        <f t="shared" si="9"/>
        <v>2</v>
      </c>
    </row>
    <row r="136" spans="1:12" x14ac:dyDescent="0.25">
      <c r="A136" s="53">
        <v>6</v>
      </c>
      <c r="B136" s="60" t="s">
        <v>161</v>
      </c>
      <c r="C136" s="114" t="s">
        <v>248</v>
      </c>
      <c r="D136" s="54"/>
      <c r="E136" s="54"/>
      <c r="F136" s="54"/>
      <c r="G136" s="54"/>
      <c r="H136" s="54">
        <v>4</v>
      </c>
      <c r="I136" s="54"/>
      <c r="J136" s="54"/>
      <c r="K136" s="54"/>
      <c r="L136" s="54">
        <f t="shared" si="9"/>
        <v>4</v>
      </c>
    </row>
    <row r="137" spans="1:12" ht="13" x14ac:dyDescent="0.3">
      <c r="A137" s="53"/>
      <c r="B137" s="18"/>
      <c r="C137" s="55"/>
      <c r="D137" s="54"/>
      <c r="E137" s="54"/>
      <c r="F137" s="54"/>
      <c r="G137" s="54"/>
      <c r="H137" s="54"/>
      <c r="I137" s="54"/>
      <c r="J137" s="54"/>
      <c r="K137" s="54"/>
      <c r="L137" s="64">
        <f>SUM(L131:L136)</f>
        <v>14</v>
      </c>
    </row>
    <row r="138" spans="1:12" ht="13" x14ac:dyDescent="0.3">
      <c r="A138" s="53"/>
      <c r="B138" s="64" t="s">
        <v>158</v>
      </c>
      <c r="C138" s="55"/>
      <c r="D138" s="54"/>
      <c r="E138" s="54"/>
      <c r="F138" s="54"/>
      <c r="G138" s="54"/>
      <c r="H138" s="54"/>
      <c r="I138" s="54"/>
      <c r="J138" s="54"/>
      <c r="K138" s="54"/>
      <c r="L138" s="54"/>
    </row>
    <row r="139" spans="1:12" ht="13" x14ac:dyDescent="0.3">
      <c r="A139" s="53">
        <v>1</v>
      </c>
      <c r="B139" s="60" t="s">
        <v>135</v>
      </c>
      <c r="C139" s="55" t="s">
        <v>228</v>
      </c>
      <c r="D139" s="54"/>
      <c r="E139" s="51"/>
      <c r="F139" s="51"/>
      <c r="G139" s="51"/>
      <c r="H139" s="54"/>
      <c r="I139" s="54">
        <v>2</v>
      </c>
      <c r="J139" s="54"/>
      <c r="K139" s="54"/>
      <c r="L139" s="54">
        <f t="shared" ref="L139:L144" si="10">SUM(D139:K139)</f>
        <v>2</v>
      </c>
    </row>
    <row r="140" spans="1:12" x14ac:dyDescent="0.25">
      <c r="A140" s="53">
        <v>2</v>
      </c>
      <c r="B140" s="60" t="s">
        <v>146</v>
      </c>
      <c r="C140" s="55" t="s">
        <v>229</v>
      </c>
      <c r="D140" s="54"/>
      <c r="E140" s="54"/>
      <c r="F140" s="54"/>
      <c r="G140" s="54"/>
      <c r="H140" s="54"/>
      <c r="I140" s="54">
        <v>2</v>
      </c>
      <c r="J140" s="54"/>
      <c r="K140" s="54"/>
      <c r="L140" s="54">
        <f t="shared" si="10"/>
        <v>2</v>
      </c>
    </row>
    <row r="141" spans="1:12" x14ac:dyDescent="0.25">
      <c r="A141" s="53">
        <v>3</v>
      </c>
      <c r="B141" s="60" t="s">
        <v>99</v>
      </c>
      <c r="C141" s="55" t="s">
        <v>230</v>
      </c>
      <c r="D141" s="54"/>
      <c r="E141" s="54"/>
      <c r="F141" s="54"/>
      <c r="G141" s="54"/>
      <c r="H141" s="54"/>
      <c r="I141" s="54">
        <v>2</v>
      </c>
      <c r="J141" s="54"/>
      <c r="K141" s="54"/>
      <c r="L141" s="54">
        <f t="shared" si="10"/>
        <v>2</v>
      </c>
    </row>
    <row r="142" spans="1:12" x14ac:dyDescent="0.25">
      <c r="A142" s="53">
        <v>4</v>
      </c>
      <c r="B142" s="60" t="s">
        <v>65</v>
      </c>
      <c r="C142" s="55" t="s">
        <v>231</v>
      </c>
      <c r="D142" s="54"/>
      <c r="E142" s="54"/>
      <c r="F142" s="54"/>
      <c r="G142" s="54"/>
      <c r="H142" s="54"/>
      <c r="I142" s="54">
        <v>2</v>
      </c>
      <c r="J142" s="54"/>
      <c r="K142" s="54"/>
      <c r="L142" s="54">
        <f t="shared" si="10"/>
        <v>2</v>
      </c>
    </row>
    <row r="143" spans="1:12" x14ac:dyDescent="0.25">
      <c r="A143" s="53">
        <v>5</v>
      </c>
      <c r="B143" s="60" t="s">
        <v>95</v>
      </c>
      <c r="C143" s="55" t="s">
        <v>232</v>
      </c>
      <c r="D143" s="54"/>
      <c r="E143" s="54"/>
      <c r="F143" s="54"/>
      <c r="G143" s="54"/>
      <c r="H143" s="54"/>
      <c r="I143" s="54">
        <v>2</v>
      </c>
      <c r="J143" s="54"/>
      <c r="K143" s="54"/>
      <c r="L143" s="54">
        <f t="shared" si="10"/>
        <v>2</v>
      </c>
    </row>
    <row r="144" spans="1:12" x14ac:dyDescent="0.25">
      <c r="A144" s="53">
        <v>6</v>
      </c>
      <c r="B144" s="61" t="s">
        <v>147</v>
      </c>
      <c r="C144" s="55" t="s">
        <v>233</v>
      </c>
      <c r="D144" s="54"/>
      <c r="E144" s="54"/>
      <c r="F144" s="54"/>
      <c r="G144" s="54"/>
      <c r="H144" s="54"/>
      <c r="I144" s="54">
        <v>2</v>
      </c>
      <c r="J144" s="54"/>
      <c r="K144" s="54"/>
      <c r="L144" s="54">
        <f t="shared" si="10"/>
        <v>2</v>
      </c>
    </row>
    <row r="145" spans="1:12" ht="13" x14ac:dyDescent="0.3">
      <c r="A145" s="53"/>
      <c r="B145" s="61"/>
      <c r="C145" s="55"/>
      <c r="D145" s="54"/>
      <c r="E145" s="54"/>
      <c r="F145" s="54"/>
      <c r="G145" s="54"/>
      <c r="H145" s="54"/>
      <c r="I145" s="54"/>
      <c r="J145" s="54"/>
      <c r="K145" s="54"/>
      <c r="L145" s="64">
        <f>SUM(L139:L144)</f>
        <v>12</v>
      </c>
    </row>
    <row r="146" spans="1:12" ht="13" x14ac:dyDescent="0.3">
      <c r="A146" s="53"/>
      <c r="B146" s="64" t="s">
        <v>159</v>
      </c>
      <c r="C146" s="55"/>
      <c r="D146" s="54"/>
      <c r="E146" s="54"/>
      <c r="F146" s="54"/>
      <c r="G146" s="54"/>
      <c r="H146" s="54"/>
      <c r="I146" s="54"/>
      <c r="J146" s="54"/>
      <c r="K146" s="54"/>
      <c r="L146" s="54"/>
    </row>
    <row r="147" spans="1:12" ht="13" x14ac:dyDescent="0.3">
      <c r="A147" s="53">
        <v>1</v>
      </c>
      <c r="B147" s="60" t="s">
        <v>136</v>
      </c>
      <c r="C147" s="55" t="s">
        <v>236</v>
      </c>
      <c r="D147" s="54"/>
      <c r="E147" s="51"/>
      <c r="F147" s="51"/>
      <c r="G147" s="51"/>
      <c r="H147" s="54"/>
      <c r="I147" s="54"/>
      <c r="J147" s="54">
        <v>2</v>
      </c>
      <c r="K147" s="54"/>
      <c r="L147" s="54">
        <f t="shared" ref="L147:L153" si="11">SUM(D147:K147)</f>
        <v>2</v>
      </c>
    </row>
    <row r="148" spans="1:12" x14ac:dyDescent="0.25">
      <c r="A148" s="53">
        <v>2</v>
      </c>
      <c r="B148" s="60" t="s">
        <v>137</v>
      </c>
      <c r="C148" s="55" t="s">
        <v>237</v>
      </c>
      <c r="D148" s="54"/>
      <c r="E148" s="54"/>
      <c r="F148" s="54"/>
      <c r="G148" s="54"/>
      <c r="H148" s="54"/>
      <c r="I148" s="54"/>
      <c r="J148" s="54">
        <v>2</v>
      </c>
      <c r="K148" s="54"/>
      <c r="L148" s="54">
        <f t="shared" si="11"/>
        <v>2</v>
      </c>
    </row>
    <row r="149" spans="1:12" x14ac:dyDescent="0.25">
      <c r="A149" s="53">
        <v>3</v>
      </c>
      <c r="B149" s="60" t="s">
        <v>148</v>
      </c>
      <c r="C149" s="55" t="s">
        <v>238</v>
      </c>
      <c r="D149" s="54"/>
      <c r="E149" s="54"/>
      <c r="F149" s="54"/>
      <c r="G149" s="54"/>
      <c r="H149" s="54"/>
      <c r="I149" s="54"/>
      <c r="J149" s="54">
        <v>2</v>
      </c>
      <c r="K149" s="54"/>
      <c r="L149" s="54">
        <f t="shared" si="11"/>
        <v>2</v>
      </c>
    </row>
    <row r="150" spans="1:12" x14ac:dyDescent="0.25">
      <c r="A150" s="53">
        <v>4</v>
      </c>
      <c r="B150" s="60" t="s">
        <v>149</v>
      </c>
      <c r="C150" s="55" t="s">
        <v>239</v>
      </c>
      <c r="D150" s="54"/>
      <c r="E150" s="54"/>
      <c r="F150" s="54"/>
      <c r="G150" s="54"/>
      <c r="H150" s="54"/>
      <c r="I150" s="54"/>
      <c r="J150" s="54">
        <v>2</v>
      </c>
      <c r="K150" s="54"/>
      <c r="L150" s="54">
        <f t="shared" si="11"/>
        <v>2</v>
      </c>
    </row>
    <row r="151" spans="1:12" x14ac:dyDescent="0.25">
      <c r="A151" s="53">
        <v>5</v>
      </c>
      <c r="B151" s="60" t="s">
        <v>69</v>
      </c>
      <c r="C151" s="55" t="s">
        <v>240</v>
      </c>
      <c r="D151" s="54"/>
      <c r="E151" s="54"/>
      <c r="F151" s="54"/>
      <c r="G151" s="54"/>
      <c r="H151" s="54"/>
      <c r="I151" s="54"/>
      <c r="J151" s="54">
        <v>2</v>
      </c>
      <c r="K151" s="54"/>
      <c r="L151" s="54">
        <f t="shared" si="11"/>
        <v>2</v>
      </c>
    </row>
    <row r="152" spans="1:12" x14ac:dyDescent="0.25">
      <c r="A152" s="53">
        <v>6</v>
      </c>
      <c r="B152" s="60" t="s">
        <v>100</v>
      </c>
      <c r="C152" s="55" t="s">
        <v>241</v>
      </c>
      <c r="D152" s="54"/>
      <c r="E152" s="54"/>
      <c r="F152" s="54"/>
      <c r="G152" s="54"/>
      <c r="H152" s="54"/>
      <c r="I152" s="54"/>
      <c r="J152" s="54">
        <v>2</v>
      </c>
      <c r="K152" s="54"/>
      <c r="L152" s="54">
        <f t="shared" si="11"/>
        <v>2</v>
      </c>
    </row>
    <row r="153" spans="1:12" x14ac:dyDescent="0.25">
      <c r="A153" s="53">
        <v>7</v>
      </c>
      <c r="B153" s="61" t="s">
        <v>73</v>
      </c>
      <c r="C153" s="55" t="s">
        <v>242</v>
      </c>
      <c r="D153" s="54"/>
      <c r="E153" s="54"/>
      <c r="F153" s="54"/>
      <c r="G153" s="54"/>
      <c r="H153" s="54"/>
      <c r="I153" s="54"/>
      <c r="J153" s="54">
        <v>2</v>
      </c>
      <c r="K153" s="54"/>
      <c r="L153" s="54">
        <f t="shared" si="11"/>
        <v>2</v>
      </c>
    </row>
    <row r="154" spans="1:12" x14ac:dyDescent="0.25">
      <c r="K154" s="54"/>
      <c r="L154" s="70">
        <f>SUM(L147:L153)</f>
        <v>14</v>
      </c>
    </row>
    <row r="155" spans="1:12" x14ac:dyDescent="0.25">
      <c r="A155" s="44"/>
      <c r="B155" s="44"/>
      <c r="C155" s="44"/>
      <c r="D155" s="43"/>
      <c r="E155" s="43"/>
      <c r="F155" s="43"/>
      <c r="G155" s="43"/>
      <c r="H155" s="43"/>
      <c r="I155" s="43"/>
      <c r="J155" s="43"/>
      <c r="K155" s="43"/>
      <c r="L155" s="67">
        <f>SUM(L137+L145+L154)</f>
        <v>40</v>
      </c>
    </row>
    <row r="156" spans="1:12" ht="13" x14ac:dyDescent="0.3">
      <c r="A156" s="44"/>
      <c r="B156" s="44"/>
      <c r="C156" s="44"/>
      <c r="D156" s="43"/>
      <c r="E156" s="43"/>
      <c r="F156" s="43"/>
      <c r="G156" s="43"/>
      <c r="H156" s="43"/>
      <c r="I156" s="43"/>
      <c r="J156" s="43"/>
      <c r="K156" s="43"/>
      <c r="L156" s="65"/>
    </row>
    <row r="157" spans="1:12" ht="13" x14ac:dyDescent="0.3">
      <c r="A157" s="50" t="s">
        <v>0</v>
      </c>
      <c r="B157" s="41" t="s">
        <v>131</v>
      </c>
      <c r="C157" s="41" t="s">
        <v>1</v>
      </c>
      <c r="D157" s="435" t="s">
        <v>116</v>
      </c>
      <c r="E157" s="436"/>
      <c r="F157" s="436"/>
      <c r="G157" s="436"/>
      <c r="H157" s="436"/>
      <c r="I157" s="436"/>
      <c r="J157" s="436"/>
      <c r="K157" s="437"/>
      <c r="L157" s="41" t="s">
        <v>117</v>
      </c>
    </row>
    <row r="158" spans="1:12" ht="13" x14ac:dyDescent="0.3">
      <c r="A158" s="52" t="s">
        <v>118</v>
      </c>
      <c r="B158" s="42" t="s">
        <v>119</v>
      </c>
      <c r="C158" s="42" t="s">
        <v>138</v>
      </c>
      <c r="D158" s="51">
        <v>1</v>
      </c>
      <c r="E158" s="51">
        <v>2</v>
      </c>
      <c r="F158" s="51">
        <v>3</v>
      </c>
      <c r="G158" s="51">
        <v>4</v>
      </c>
      <c r="H158" s="49">
        <v>5</v>
      </c>
      <c r="I158" s="49">
        <v>6</v>
      </c>
      <c r="J158" s="49">
        <v>7</v>
      </c>
      <c r="K158" s="49">
        <v>8</v>
      </c>
      <c r="L158" s="57" t="s">
        <v>120</v>
      </c>
    </row>
    <row r="159" spans="1:12" ht="13" x14ac:dyDescent="0.3">
      <c r="A159" s="52"/>
      <c r="B159" s="42" t="s">
        <v>111</v>
      </c>
      <c r="C159" s="42"/>
      <c r="D159" s="51"/>
      <c r="E159" s="51"/>
      <c r="F159" s="51"/>
      <c r="G159" s="51"/>
      <c r="H159" s="49"/>
      <c r="I159" s="49"/>
      <c r="J159" s="49"/>
      <c r="K159" s="49"/>
      <c r="L159" s="57"/>
    </row>
    <row r="160" spans="1:12" ht="13" x14ac:dyDescent="0.3">
      <c r="A160" s="52"/>
      <c r="B160" s="63" t="s">
        <v>157</v>
      </c>
      <c r="C160" s="42"/>
      <c r="D160" s="51"/>
      <c r="E160" s="51"/>
      <c r="F160" s="51"/>
      <c r="G160" s="51"/>
      <c r="H160" s="49"/>
      <c r="I160" s="49"/>
      <c r="J160" s="49"/>
      <c r="K160" s="49"/>
      <c r="L160" s="57"/>
    </row>
    <row r="161" spans="1:12" ht="13" x14ac:dyDescent="0.3">
      <c r="A161" s="53">
        <v>1</v>
      </c>
      <c r="B161" s="18" t="s">
        <v>132</v>
      </c>
      <c r="C161" s="55" t="s">
        <v>220</v>
      </c>
      <c r="D161" s="54"/>
      <c r="E161" s="51"/>
      <c r="F161" s="51"/>
      <c r="G161" s="51"/>
      <c r="H161" s="54">
        <v>2</v>
      </c>
      <c r="I161" s="54"/>
      <c r="J161" s="54"/>
      <c r="K161" s="54"/>
      <c r="L161" s="58">
        <f t="shared" ref="L161:L167" si="12">SUM(D161:K161)</f>
        <v>2</v>
      </c>
    </row>
    <row r="162" spans="1:12" x14ac:dyDescent="0.25">
      <c r="A162" s="53">
        <v>2</v>
      </c>
      <c r="B162" s="18" t="s">
        <v>133</v>
      </c>
      <c r="C162" s="55" t="s">
        <v>221</v>
      </c>
      <c r="D162" s="54"/>
      <c r="E162" s="54"/>
      <c r="F162" s="54"/>
      <c r="G162" s="54"/>
      <c r="H162" s="54">
        <v>2</v>
      </c>
      <c r="I162" s="54"/>
      <c r="J162" s="54"/>
      <c r="K162" s="54"/>
      <c r="L162" s="58">
        <f t="shared" si="12"/>
        <v>2</v>
      </c>
    </row>
    <row r="163" spans="1:12" x14ac:dyDescent="0.25">
      <c r="A163" s="53">
        <v>3</v>
      </c>
      <c r="B163" s="60" t="s">
        <v>145</v>
      </c>
      <c r="C163" s="55" t="s">
        <v>222</v>
      </c>
      <c r="D163" s="54"/>
      <c r="E163" s="54"/>
      <c r="F163" s="54"/>
      <c r="G163" s="54"/>
      <c r="H163" s="54">
        <v>2</v>
      </c>
      <c r="I163" s="54"/>
      <c r="J163" s="54"/>
      <c r="K163" s="54"/>
      <c r="L163" s="58">
        <f t="shared" si="12"/>
        <v>2</v>
      </c>
    </row>
    <row r="164" spans="1:12" x14ac:dyDescent="0.25">
      <c r="A164" s="53">
        <v>4</v>
      </c>
      <c r="B164" s="60" t="s">
        <v>97</v>
      </c>
      <c r="C164" s="55" t="s">
        <v>223</v>
      </c>
      <c r="D164" s="54"/>
      <c r="E164" s="54"/>
      <c r="F164" s="54"/>
      <c r="G164" s="54"/>
      <c r="H164" s="54">
        <v>2</v>
      </c>
      <c r="I164" s="54"/>
      <c r="J164" s="54"/>
      <c r="K164" s="54"/>
      <c r="L164" s="58">
        <f t="shared" si="12"/>
        <v>2</v>
      </c>
    </row>
    <row r="165" spans="1:12" x14ac:dyDescent="0.25">
      <c r="A165" s="53">
        <v>5</v>
      </c>
      <c r="B165" s="18" t="s">
        <v>134</v>
      </c>
      <c r="C165" s="55" t="s">
        <v>224</v>
      </c>
      <c r="D165" s="54"/>
      <c r="E165" s="54"/>
      <c r="F165" s="54"/>
      <c r="G165" s="54"/>
      <c r="H165" s="54">
        <v>2</v>
      </c>
      <c r="I165" s="54"/>
      <c r="J165" s="54"/>
      <c r="K165" s="54"/>
      <c r="L165" s="58">
        <f t="shared" si="12"/>
        <v>2</v>
      </c>
    </row>
    <row r="166" spans="1:12" x14ac:dyDescent="0.25">
      <c r="A166" s="53">
        <v>6</v>
      </c>
      <c r="B166" s="60" t="s">
        <v>80</v>
      </c>
      <c r="C166" s="55" t="s">
        <v>225</v>
      </c>
      <c r="D166" s="54"/>
      <c r="E166" s="54"/>
      <c r="F166" s="54"/>
      <c r="G166" s="54"/>
      <c r="H166" s="54">
        <v>2</v>
      </c>
      <c r="I166" s="54"/>
      <c r="J166" s="54"/>
      <c r="K166" s="54"/>
      <c r="L166" s="58">
        <f t="shared" si="12"/>
        <v>2</v>
      </c>
    </row>
    <row r="167" spans="1:12" x14ac:dyDescent="0.25">
      <c r="A167" s="53">
        <v>7</v>
      </c>
      <c r="B167" s="60" t="s">
        <v>161</v>
      </c>
      <c r="C167" s="114" t="s">
        <v>248</v>
      </c>
      <c r="D167" s="54"/>
      <c r="E167" s="54"/>
      <c r="F167" s="54"/>
      <c r="G167" s="54"/>
      <c r="H167" s="54">
        <v>4</v>
      </c>
      <c r="I167" s="54"/>
      <c r="J167" s="54"/>
      <c r="K167" s="54"/>
      <c r="L167" s="58">
        <f t="shared" si="12"/>
        <v>4</v>
      </c>
    </row>
    <row r="168" spans="1:12" ht="13" x14ac:dyDescent="0.3">
      <c r="A168" s="53"/>
      <c r="B168" s="18"/>
      <c r="C168" s="55"/>
      <c r="D168" s="54"/>
      <c r="E168" s="54"/>
      <c r="F168" s="54"/>
      <c r="G168" s="54"/>
      <c r="H168" s="54"/>
      <c r="I168" s="54"/>
      <c r="J168" s="54"/>
      <c r="K168" s="54"/>
      <c r="L168" s="66">
        <f>SUM(L161:L167)</f>
        <v>16</v>
      </c>
    </row>
    <row r="169" spans="1:12" ht="13" x14ac:dyDescent="0.3">
      <c r="A169" s="53"/>
      <c r="B169" s="64" t="s">
        <v>158</v>
      </c>
      <c r="C169" s="55"/>
      <c r="D169" s="54"/>
      <c r="E169" s="54"/>
      <c r="F169" s="54"/>
      <c r="G169" s="54"/>
      <c r="H169" s="54"/>
      <c r="I169" s="54"/>
      <c r="J169" s="54"/>
      <c r="K169" s="54"/>
      <c r="L169" s="58"/>
    </row>
    <row r="170" spans="1:12" ht="13" x14ac:dyDescent="0.3">
      <c r="A170" s="53">
        <v>1</v>
      </c>
      <c r="B170" s="60" t="s">
        <v>135</v>
      </c>
      <c r="C170" s="55" t="s">
        <v>228</v>
      </c>
      <c r="D170" s="54"/>
      <c r="E170" s="51"/>
      <c r="F170" s="51"/>
      <c r="G170" s="51"/>
      <c r="H170" s="54"/>
      <c r="I170" s="54">
        <v>2</v>
      </c>
      <c r="J170" s="54"/>
      <c r="K170" s="54"/>
      <c r="L170" s="58">
        <f>SUM(D170:K170)</f>
        <v>2</v>
      </c>
    </row>
    <row r="171" spans="1:12" x14ac:dyDescent="0.25">
      <c r="A171" s="53">
        <v>2</v>
      </c>
      <c r="B171" s="60" t="s">
        <v>146</v>
      </c>
      <c r="C171" s="55" t="s">
        <v>229</v>
      </c>
      <c r="D171" s="54"/>
      <c r="E171" s="54"/>
      <c r="F171" s="54"/>
      <c r="G171" s="54"/>
      <c r="H171" s="54"/>
      <c r="I171" s="54">
        <v>2</v>
      </c>
      <c r="J171" s="54"/>
      <c r="K171" s="54"/>
      <c r="L171" s="58">
        <f>SUM(D171:K171)</f>
        <v>2</v>
      </c>
    </row>
    <row r="172" spans="1:12" x14ac:dyDescent="0.25">
      <c r="A172" s="53">
        <v>3</v>
      </c>
      <c r="B172" s="60" t="s">
        <v>99</v>
      </c>
      <c r="C172" s="55" t="s">
        <v>230</v>
      </c>
      <c r="D172" s="54"/>
      <c r="E172" s="54"/>
      <c r="F172" s="54"/>
      <c r="G172" s="54"/>
      <c r="H172" s="54"/>
      <c r="I172" s="54">
        <v>2</v>
      </c>
      <c r="J172" s="54"/>
      <c r="K172" s="54"/>
      <c r="L172" s="58">
        <f>SUM(D172:K172)</f>
        <v>2</v>
      </c>
    </row>
    <row r="173" spans="1:12" x14ac:dyDescent="0.25">
      <c r="A173" s="53">
        <v>4</v>
      </c>
      <c r="B173" s="60" t="s">
        <v>150</v>
      </c>
      <c r="C173" s="55" t="s">
        <v>234</v>
      </c>
      <c r="D173" s="54"/>
      <c r="E173" s="54"/>
      <c r="F173" s="54"/>
      <c r="G173" s="54"/>
      <c r="H173" s="54"/>
      <c r="I173" s="54">
        <v>2</v>
      </c>
      <c r="J173" s="54"/>
      <c r="K173" s="54"/>
      <c r="L173" s="58">
        <f>SUM(D173:K173)</f>
        <v>2</v>
      </c>
    </row>
    <row r="174" spans="1:12" x14ac:dyDescent="0.25">
      <c r="A174" s="53">
        <v>5</v>
      </c>
      <c r="B174" s="60" t="s">
        <v>151</v>
      </c>
      <c r="C174" s="55" t="s">
        <v>235</v>
      </c>
      <c r="D174" s="54"/>
      <c r="E174" s="54"/>
      <c r="F174" s="54"/>
      <c r="G174" s="54"/>
      <c r="H174" s="54"/>
      <c r="I174" s="54">
        <v>2</v>
      </c>
      <c r="J174" s="54"/>
      <c r="K174" s="54"/>
      <c r="L174" s="58">
        <f>SUM(D174:K174)</f>
        <v>2</v>
      </c>
    </row>
    <row r="175" spans="1:12" ht="13" x14ac:dyDescent="0.3">
      <c r="A175" s="53"/>
      <c r="B175" s="61"/>
      <c r="C175" s="55"/>
      <c r="D175" s="54"/>
      <c r="E175" s="54"/>
      <c r="F175" s="54"/>
      <c r="G175" s="54"/>
      <c r="H175" s="54"/>
      <c r="I175" s="54"/>
      <c r="J175" s="54"/>
      <c r="K175" s="54"/>
      <c r="L175" s="66">
        <f>SUM(L170:L174)</f>
        <v>10</v>
      </c>
    </row>
    <row r="176" spans="1:12" ht="13" x14ac:dyDescent="0.3">
      <c r="A176" s="53"/>
      <c r="B176" s="64" t="s">
        <v>159</v>
      </c>
      <c r="C176" s="55"/>
      <c r="D176" s="54"/>
      <c r="E176" s="54"/>
      <c r="F176" s="54"/>
      <c r="G176" s="54"/>
      <c r="H176" s="54"/>
      <c r="I176" s="54"/>
      <c r="J176" s="54"/>
      <c r="K176" s="54"/>
      <c r="L176" s="58"/>
    </row>
    <row r="177" spans="1:12" ht="13" x14ac:dyDescent="0.3">
      <c r="A177" s="53">
        <v>1</v>
      </c>
      <c r="B177" s="60" t="s">
        <v>136</v>
      </c>
      <c r="C177" s="55" t="s">
        <v>236</v>
      </c>
      <c r="D177" s="54"/>
      <c r="E177" s="51"/>
      <c r="F177" s="51"/>
      <c r="G177" s="51"/>
      <c r="H177" s="54"/>
      <c r="I177" s="54"/>
      <c r="J177" s="54">
        <v>2</v>
      </c>
      <c r="K177" s="54"/>
      <c r="L177" s="54">
        <f t="shared" ref="L177:L185" si="13">SUM(D177:K177)</f>
        <v>2</v>
      </c>
    </row>
    <row r="178" spans="1:12" x14ac:dyDescent="0.25">
      <c r="A178" s="53">
        <v>2</v>
      </c>
      <c r="B178" s="60" t="s">
        <v>137</v>
      </c>
      <c r="C178" s="55" t="s">
        <v>237</v>
      </c>
      <c r="D178" s="54"/>
      <c r="E178" s="54"/>
      <c r="F178" s="54"/>
      <c r="G178" s="54"/>
      <c r="H178" s="54"/>
      <c r="I178" s="54"/>
      <c r="J178" s="54">
        <v>2</v>
      </c>
      <c r="K178" s="54"/>
      <c r="L178" s="54">
        <f t="shared" si="13"/>
        <v>2</v>
      </c>
    </row>
    <row r="179" spans="1:12" x14ac:dyDescent="0.25">
      <c r="A179" s="53">
        <v>3</v>
      </c>
      <c r="B179" s="60" t="s">
        <v>148</v>
      </c>
      <c r="C179" s="55" t="s">
        <v>238</v>
      </c>
      <c r="D179" s="54"/>
      <c r="E179" s="54"/>
      <c r="F179" s="54"/>
      <c r="G179" s="54"/>
      <c r="H179" s="54"/>
      <c r="I179" s="54"/>
      <c r="J179" s="54">
        <v>2</v>
      </c>
      <c r="K179" s="54"/>
      <c r="L179" s="54">
        <f t="shared" si="13"/>
        <v>2</v>
      </c>
    </row>
    <row r="180" spans="1:12" x14ac:dyDescent="0.25">
      <c r="A180" s="53">
        <v>4</v>
      </c>
      <c r="B180" s="60" t="s">
        <v>149</v>
      </c>
      <c r="C180" s="55" t="s">
        <v>239</v>
      </c>
      <c r="D180" s="54"/>
      <c r="E180" s="54"/>
      <c r="F180" s="54"/>
      <c r="G180" s="54"/>
      <c r="H180" s="54"/>
      <c r="I180" s="54"/>
      <c r="J180" s="54">
        <v>2</v>
      </c>
      <c r="K180" s="54"/>
      <c r="L180" s="54">
        <f t="shared" si="13"/>
        <v>2</v>
      </c>
    </row>
    <row r="181" spans="1:12" x14ac:dyDescent="0.25">
      <c r="A181" s="53">
        <v>5</v>
      </c>
      <c r="B181" s="60" t="s">
        <v>69</v>
      </c>
      <c r="C181" s="55" t="s">
        <v>240</v>
      </c>
      <c r="D181" s="54"/>
      <c r="E181" s="54"/>
      <c r="F181" s="54"/>
      <c r="G181" s="54"/>
      <c r="H181" s="54"/>
      <c r="I181" s="54"/>
      <c r="J181" s="54">
        <v>2</v>
      </c>
      <c r="K181" s="54"/>
      <c r="L181" s="54">
        <f t="shared" si="13"/>
        <v>2</v>
      </c>
    </row>
    <row r="182" spans="1:12" x14ac:dyDescent="0.25">
      <c r="A182" s="53">
        <v>6</v>
      </c>
      <c r="B182" s="60" t="s">
        <v>100</v>
      </c>
      <c r="C182" s="55" t="s">
        <v>241</v>
      </c>
      <c r="D182" s="54"/>
      <c r="E182" s="54"/>
      <c r="F182" s="54"/>
      <c r="G182" s="54"/>
      <c r="H182" s="54"/>
      <c r="I182" s="54"/>
      <c r="J182" s="54">
        <v>2</v>
      </c>
      <c r="K182" s="54"/>
      <c r="L182" s="54">
        <f t="shared" si="13"/>
        <v>2</v>
      </c>
    </row>
    <row r="183" spans="1:12" x14ac:dyDescent="0.25">
      <c r="A183" s="53">
        <v>7</v>
      </c>
      <c r="B183" s="60" t="s">
        <v>78</v>
      </c>
      <c r="C183" s="55" t="s">
        <v>243</v>
      </c>
      <c r="D183" s="54"/>
      <c r="E183" s="54"/>
      <c r="F183" s="54"/>
      <c r="G183" s="54"/>
      <c r="H183" s="54"/>
      <c r="I183" s="54"/>
      <c r="J183" s="54">
        <v>2</v>
      </c>
      <c r="K183" s="54"/>
      <c r="L183" s="54">
        <f t="shared" si="13"/>
        <v>2</v>
      </c>
    </row>
    <row r="184" spans="1:12" x14ac:dyDescent="0.25">
      <c r="A184" s="53">
        <v>8</v>
      </c>
      <c r="B184" s="60" t="s">
        <v>66</v>
      </c>
      <c r="C184" s="55" t="s">
        <v>244</v>
      </c>
      <c r="D184" s="54"/>
      <c r="E184" s="54"/>
      <c r="F184" s="54"/>
      <c r="G184" s="54"/>
      <c r="H184" s="54"/>
      <c r="I184" s="54"/>
      <c r="J184" s="54">
        <v>2</v>
      </c>
      <c r="K184" s="54"/>
      <c r="L184" s="54">
        <f t="shared" si="13"/>
        <v>2</v>
      </c>
    </row>
    <row r="185" spans="1:12" x14ac:dyDescent="0.25">
      <c r="A185" s="53">
        <v>9</v>
      </c>
      <c r="B185" s="61" t="s">
        <v>160</v>
      </c>
      <c r="C185" s="55" t="s">
        <v>249</v>
      </c>
      <c r="D185" s="54"/>
      <c r="E185" s="54"/>
      <c r="F185" s="54"/>
      <c r="G185" s="54"/>
      <c r="H185" s="54"/>
      <c r="I185" s="54"/>
      <c r="J185" s="54">
        <v>2</v>
      </c>
      <c r="K185" s="54"/>
      <c r="L185" s="54">
        <f t="shared" si="13"/>
        <v>2</v>
      </c>
    </row>
    <row r="186" spans="1:12" ht="13" x14ac:dyDescent="0.3">
      <c r="A186" s="53"/>
      <c r="B186" s="56"/>
      <c r="C186" s="54"/>
      <c r="D186" s="54"/>
      <c r="E186" s="54"/>
      <c r="F186" s="54"/>
      <c r="G186" s="54"/>
      <c r="H186" s="54"/>
      <c r="I186" s="54"/>
      <c r="J186" s="54"/>
      <c r="K186" s="54"/>
      <c r="L186" s="66">
        <f>SUM(L177:L185)</f>
        <v>18</v>
      </c>
    </row>
    <row r="187" spans="1:12" ht="13" x14ac:dyDescent="0.3">
      <c r="A187" s="44"/>
      <c r="B187" s="44"/>
      <c r="C187" s="44"/>
      <c r="D187" s="43"/>
      <c r="E187" s="43"/>
      <c r="F187" s="43"/>
      <c r="G187" s="43"/>
      <c r="H187" s="43"/>
      <c r="I187" s="43"/>
      <c r="J187" s="43"/>
      <c r="K187" s="43"/>
      <c r="L187" s="51">
        <f>L168+L175+L186</f>
        <v>44</v>
      </c>
    </row>
    <row r="189" spans="1:12" ht="13" x14ac:dyDescent="0.3">
      <c r="A189" s="50" t="s">
        <v>0</v>
      </c>
      <c r="B189" s="41" t="s">
        <v>131</v>
      </c>
      <c r="C189" s="41" t="s">
        <v>1</v>
      </c>
      <c r="D189" s="434" t="s">
        <v>116</v>
      </c>
      <c r="E189" s="434"/>
      <c r="F189" s="434"/>
      <c r="G189" s="434"/>
      <c r="H189" s="434"/>
      <c r="I189" s="434"/>
      <c r="J189" s="434"/>
      <c r="K189" s="434"/>
      <c r="L189" s="41" t="s">
        <v>117</v>
      </c>
    </row>
    <row r="190" spans="1:12" ht="13" x14ac:dyDescent="0.3">
      <c r="A190" s="52" t="s">
        <v>118</v>
      </c>
      <c r="B190" s="42" t="s">
        <v>119</v>
      </c>
      <c r="C190" s="42" t="s">
        <v>138</v>
      </c>
      <c r="D190" s="51">
        <v>1</v>
      </c>
      <c r="E190" s="51">
        <v>2</v>
      </c>
      <c r="F190" s="51">
        <v>3</v>
      </c>
      <c r="G190" s="51">
        <v>4</v>
      </c>
      <c r="H190" s="49">
        <v>5</v>
      </c>
      <c r="I190" s="49">
        <v>6</v>
      </c>
      <c r="J190" s="49">
        <v>7</v>
      </c>
      <c r="K190" s="49">
        <v>8</v>
      </c>
      <c r="L190" s="42" t="s">
        <v>120</v>
      </c>
    </row>
    <row r="191" spans="1:12" ht="13" x14ac:dyDescent="0.3">
      <c r="A191" s="52"/>
      <c r="B191" s="42" t="s">
        <v>112</v>
      </c>
      <c r="C191" s="42"/>
      <c r="D191" s="51"/>
      <c r="E191" s="51"/>
      <c r="F191" s="51"/>
      <c r="G191" s="51"/>
      <c r="H191" s="49"/>
      <c r="I191" s="49"/>
      <c r="J191" s="49"/>
      <c r="K191" s="49"/>
      <c r="L191" s="42"/>
    </row>
    <row r="192" spans="1:12" ht="13" x14ac:dyDescent="0.3">
      <c r="A192" s="52"/>
      <c r="B192" s="63" t="s">
        <v>157</v>
      </c>
      <c r="C192" s="42"/>
      <c r="D192" s="51"/>
      <c r="E192" s="51"/>
      <c r="F192" s="51"/>
      <c r="G192" s="51"/>
      <c r="H192" s="49"/>
      <c r="I192" s="49"/>
      <c r="J192" s="49"/>
      <c r="K192" s="49"/>
      <c r="L192" s="42"/>
    </row>
    <row r="193" spans="1:12" ht="13" x14ac:dyDescent="0.3">
      <c r="A193" s="53">
        <v>1</v>
      </c>
      <c r="B193" s="18" t="s">
        <v>132</v>
      </c>
      <c r="C193" s="55" t="s">
        <v>220</v>
      </c>
      <c r="D193" s="54"/>
      <c r="E193" s="51"/>
      <c r="F193" s="51"/>
      <c r="G193" s="51"/>
      <c r="H193" s="54">
        <v>2</v>
      </c>
      <c r="I193" s="54"/>
      <c r="J193" s="54"/>
      <c r="K193" s="54"/>
      <c r="L193" s="54">
        <f t="shared" ref="L193:L200" si="14">SUM(D193:K193)</f>
        <v>2</v>
      </c>
    </row>
    <row r="194" spans="1:12" x14ac:dyDescent="0.25">
      <c r="A194" s="53">
        <v>2</v>
      </c>
      <c r="B194" s="18" t="s">
        <v>133</v>
      </c>
      <c r="C194" s="55" t="s">
        <v>221</v>
      </c>
      <c r="D194" s="54"/>
      <c r="E194" s="54"/>
      <c r="F194" s="54"/>
      <c r="G194" s="54"/>
      <c r="H194" s="54">
        <v>2</v>
      </c>
      <c r="I194" s="54"/>
      <c r="J194" s="54"/>
      <c r="K194" s="54"/>
      <c r="L194" s="54">
        <f t="shared" si="14"/>
        <v>2</v>
      </c>
    </row>
    <row r="195" spans="1:12" x14ac:dyDescent="0.25">
      <c r="A195" s="53">
        <v>3</v>
      </c>
      <c r="B195" s="60" t="s">
        <v>145</v>
      </c>
      <c r="C195" s="55" t="s">
        <v>222</v>
      </c>
      <c r="D195" s="54"/>
      <c r="E195" s="54"/>
      <c r="F195" s="54"/>
      <c r="G195" s="54"/>
      <c r="H195" s="54">
        <v>2</v>
      </c>
      <c r="I195" s="54"/>
      <c r="J195" s="54"/>
      <c r="K195" s="54"/>
      <c r="L195" s="54">
        <f t="shared" si="14"/>
        <v>2</v>
      </c>
    </row>
    <row r="196" spans="1:12" x14ac:dyDescent="0.25">
      <c r="A196" s="53">
        <v>4</v>
      </c>
      <c r="B196" s="60" t="s">
        <v>97</v>
      </c>
      <c r="C196" s="55" t="s">
        <v>223</v>
      </c>
      <c r="D196" s="54"/>
      <c r="E196" s="54"/>
      <c r="F196" s="54"/>
      <c r="G196" s="54"/>
      <c r="H196" s="54">
        <v>2</v>
      </c>
      <c r="I196" s="54"/>
      <c r="J196" s="54"/>
      <c r="K196" s="54"/>
      <c r="L196" s="54">
        <f t="shared" si="14"/>
        <v>2</v>
      </c>
    </row>
    <row r="197" spans="1:12" x14ac:dyDescent="0.25">
      <c r="A197" s="53">
        <v>5</v>
      </c>
      <c r="B197" s="18" t="s">
        <v>134</v>
      </c>
      <c r="C197" s="55" t="s">
        <v>224</v>
      </c>
      <c r="D197" s="54"/>
      <c r="E197" s="54"/>
      <c r="F197" s="54"/>
      <c r="G197" s="54"/>
      <c r="H197" s="54">
        <v>2</v>
      </c>
      <c r="I197" s="54"/>
      <c r="J197" s="54"/>
      <c r="K197" s="54"/>
      <c r="L197" s="54">
        <f t="shared" si="14"/>
        <v>2</v>
      </c>
    </row>
    <row r="198" spans="1:12" x14ac:dyDescent="0.25">
      <c r="A198" s="53">
        <v>6</v>
      </c>
      <c r="B198" s="18" t="s">
        <v>79</v>
      </c>
      <c r="C198" s="55" t="s">
        <v>226</v>
      </c>
      <c r="D198" s="54"/>
      <c r="E198" s="54"/>
      <c r="F198" s="54"/>
      <c r="G198" s="54"/>
      <c r="H198" s="54">
        <v>2</v>
      </c>
      <c r="I198" s="54"/>
      <c r="J198" s="54"/>
      <c r="K198" s="54"/>
      <c r="L198" s="54">
        <f t="shared" si="14"/>
        <v>2</v>
      </c>
    </row>
    <row r="199" spans="1:12" x14ac:dyDescent="0.25">
      <c r="A199" s="53">
        <v>7</v>
      </c>
      <c r="B199" s="56" t="s">
        <v>76</v>
      </c>
      <c r="C199" s="55" t="s">
        <v>227</v>
      </c>
      <c r="D199" s="54"/>
      <c r="E199" s="54"/>
      <c r="F199" s="54"/>
      <c r="G199" s="54"/>
      <c r="H199" s="54">
        <v>2</v>
      </c>
      <c r="I199" s="54"/>
      <c r="J199" s="54"/>
      <c r="K199" s="54"/>
      <c r="L199" s="54">
        <f t="shared" si="14"/>
        <v>2</v>
      </c>
    </row>
    <row r="200" spans="1:12" x14ac:dyDescent="0.25">
      <c r="A200" s="53">
        <v>8</v>
      </c>
      <c r="B200" s="60" t="s">
        <v>161</v>
      </c>
      <c r="C200" s="114" t="s">
        <v>248</v>
      </c>
      <c r="D200" s="54"/>
      <c r="E200" s="54"/>
      <c r="F200" s="54"/>
      <c r="G200" s="54"/>
      <c r="H200" s="54">
        <v>4</v>
      </c>
      <c r="I200" s="54"/>
      <c r="J200" s="54"/>
      <c r="K200" s="54"/>
      <c r="L200" s="54">
        <f t="shared" si="14"/>
        <v>4</v>
      </c>
    </row>
    <row r="201" spans="1:12" ht="13" x14ac:dyDescent="0.3">
      <c r="A201" s="44"/>
      <c r="B201" s="44"/>
      <c r="C201" s="44"/>
      <c r="D201" s="43"/>
      <c r="E201" s="43"/>
      <c r="F201" s="43"/>
      <c r="G201" s="43"/>
      <c r="H201" s="43"/>
      <c r="I201" s="43"/>
      <c r="J201" s="43"/>
      <c r="K201" s="43"/>
      <c r="L201" s="51">
        <f>SUM(L193:L200)</f>
        <v>18</v>
      </c>
    </row>
    <row r="202" spans="1:12" x14ac:dyDescent="0.25">
      <c r="L202" s="62"/>
    </row>
    <row r="203" spans="1:12" ht="13" x14ac:dyDescent="0.3">
      <c r="A203" s="50" t="s">
        <v>0</v>
      </c>
      <c r="B203" s="41" t="s">
        <v>131</v>
      </c>
      <c r="C203" s="41" t="s">
        <v>1</v>
      </c>
      <c r="D203" s="434" t="s">
        <v>116</v>
      </c>
      <c r="E203" s="434"/>
      <c r="F203" s="434"/>
      <c r="G203" s="434"/>
      <c r="H203" s="434"/>
      <c r="I203" s="434"/>
      <c r="J203" s="434"/>
      <c r="K203" s="434"/>
      <c r="L203" s="41" t="s">
        <v>117</v>
      </c>
    </row>
    <row r="204" spans="1:12" ht="13" x14ac:dyDescent="0.3">
      <c r="A204" s="52" t="s">
        <v>118</v>
      </c>
      <c r="B204" s="42" t="s">
        <v>119</v>
      </c>
      <c r="C204" s="42" t="s">
        <v>138</v>
      </c>
      <c r="D204" s="51">
        <v>1</v>
      </c>
      <c r="E204" s="51">
        <v>2</v>
      </c>
      <c r="F204" s="51">
        <v>3</v>
      </c>
      <c r="G204" s="51">
        <v>4</v>
      </c>
      <c r="H204" s="49">
        <v>5</v>
      </c>
      <c r="I204" s="49">
        <v>6</v>
      </c>
      <c r="J204" s="49">
        <v>7</v>
      </c>
      <c r="K204" s="49">
        <v>8</v>
      </c>
      <c r="L204" s="42" t="s">
        <v>120</v>
      </c>
    </row>
    <row r="205" spans="1:12" ht="13" x14ac:dyDescent="0.3">
      <c r="A205" s="53"/>
      <c r="B205" s="64" t="s">
        <v>158</v>
      </c>
      <c r="C205" s="54"/>
      <c r="D205" s="54"/>
      <c r="E205" s="54"/>
      <c r="F205" s="54"/>
      <c r="G205" s="54"/>
      <c r="H205" s="54"/>
      <c r="I205" s="54"/>
      <c r="J205" s="54"/>
      <c r="K205" s="54"/>
      <c r="L205" s="54"/>
    </row>
    <row r="206" spans="1:12" ht="13" x14ac:dyDescent="0.3">
      <c r="A206" s="53">
        <v>1</v>
      </c>
      <c r="B206" s="60" t="s">
        <v>135</v>
      </c>
      <c r="C206" s="55" t="s">
        <v>228</v>
      </c>
      <c r="D206" s="54"/>
      <c r="E206" s="51"/>
      <c r="F206" s="51"/>
      <c r="G206" s="51"/>
      <c r="H206" s="54"/>
      <c r="I206" s="54">
        <v>2</v>
      </c>
      <c r="J206" s="54"/>
      <c r="K206" s="54"/>
      <c r="L206" s="55">
        <v>2</v>
      </c>
    </row>
    <row r="207" spans="1:12" x14ac:dyDescent="0.25">
      <c r="A207" s="53">
        <v>2</v>
      </c>
      <c r="B207" s="60" t="s">
        <v>146</v>
      </c>
      <c r="C207" s="55" t="s">
        <v>229</v>
      </c>
      <c r="D207" s="54"/>
      <c r="E207" s="54"/>
      <c r="F207" s="54"/>
      <c r="G207" s="54"/>
      <c r="H207" s="54"/>
      <c r="I207" s="54">
        <v>2</v>
      </c>
      <c r="J207" s="54"/>
      <c r="K207" s="54"/>
      <c r="L207" s="54">
        <f>SUM(D207:K207)</f>
        <v>2</v>
      </c>
    </row>
    <row r="208" spans="1:12" x14ac:dyDescent="0.25">
      <c r="A208" s="53">
        <v>3</v>
      </c>
      <c r="B208" s="60" t="s">
        <v>99</v>
      </c>
      <c r="C208" s="55" t="s">
        <v>230</v>
      </c>
      <c r="D208" s="54"/>
      <c r="E208" s="54"/>
      <c r="F208" s="54"/>
      <c r="G208" s="54"/>
      <c r="H208" s="54"/>
      <c r="I208" s="54">
        <v>2</v>
      </c>
      <c r="J208" s="54"/>
      <c r="K208" s="54"/>
      <c r="L208" s="54">
        <f>SUM(D208:K208)</f>
        <v>2</v>
      </c>
    </row>
    <row r="209" spans="1:12" x14ac:dyDescent="0.25">
      <c r="A209" s="53">
        <v>4</v>
      </c>
      <c r="B209" s="60" t="s">
        <v>163</v>
      </c>
      <c r="C209" s="55" t="s">
        <v>200</v>
      </c>
      <c r="D209" s="54"/>
      <c r="E209" s="54"/>
      <c r="F209" s="54"/>
      <c r="G209" s="54"/>
      <c r="H209" s="54"/>
      <c r="I209" s="54">
        <v>2</v>
      </c>
      <c r="J209" s="54"/>
      <c r="K209" s="54"/>
      <c r="L209" s="54">
        <f>SUM(D209:K209)</f>
        <v>2</v>
      </c>
    </row>
    <row r="210" spans="1:12" x14ac:dyDescent="0.25">
      <c r="A210" s="53">
        <v>5</v>
      </c>
      <c r="B210" s="60" t="s">
        <v>96</v>
      </c>
      <c r="C210" s="55" t="s">
        <v>201</v>
      </c>
      <c r="D210" s="54"/>
      <c r="E210" s="54"/>
      <c r="F210" s="54"/>
      <c r="G210" s="54"/>
      <c r="H210" s="54"/>
      <c r="I210" s="54">
        <v>2</v>
      </c>
      <c r="J210" s="54"/>
      <c r="K210" s="54"/>
      <c r="L210" s="54">
        <f>SUM(D210:K210)</f>
        <v>2</v>
      </c>
    </row>
    <row r="211" spans="1:12" x14ac:dyDescent="0.25">
      <c r="A211" s="53">
        <v>6</v>
      </c>
      <c r="B211" s="60" t="s">
        <v>74</v>
      </c>
      <c r="C211" s="55" t="s">
        <v>220</v>
      </c>
      <c r="D211" s="54"/>
      <c r="E211" s="54"/>
      <c r="F211" s="54"/>
      <c r="G211" s="54"/>
      <c r="H211" s="54"/>
      <c r="I211" s="54">
        <v>2</v>
      </c>
      <c r="J211" s="54"/>
      <c r="K211" s="54"/>
      <c r="L211" s="54">
        <f>SUM(D211:K211)</f>
        <v>2</v>
      </c>
    </row>
    <row r="212" spans="1:12" ht="13" x14ac:dyDescent="0.3">
      <c r="A212" s="53"/>
      <c r="B212" s="60"/>
      <c r="C212" s="54"/>
      <c r="D212" s="54"/>
      <c r="E212" s="54"/>
      <c r="F212" s="54"/>
      <c r="G212" s="54"/>
      <c r="H212" s="54"/>
      <c r="I212" s="54"/>
      <c r="J212" s="54"/>
      <c r="K212" s="54"/>
      <c r="L212" s="64">
        <f>SUM(L206:L211)</f>
        <v>12</v>
      </c>
    </row>
    <row r="213" spans="1:12" ht="13" x14ac:dyDescent="0.3">
      <c r="A213" s="16"/>
      <c r="B213" s="16"/>
      <c r="C213" s="16"/>
      <c r="D213" s="47"/>
      <c r="E213" s="47"/>
      <c r="F213" s="47"/>
      <c r="G213" s="47"/>
      <c r="H213" s="47"/>
      <c r="I213" s="47"/>
      <c r="J213" s="47"/>
      <c r="K213" s="47"/>
      <c r="L213" s="65"/>
    </row>
    <row r="215" spans="1:12" ht="13" x14ac:dyDescent="0.3">
      <c r="A215" s="50" t="s">
        <v>0</v>
      </c>
      <c r="B215" s="41" t="s">
        <v>131</v>
      </c>
      <c r="C215" s="41" t="s">
        <v>1</v>
      </c>
      <c r="D215" s="434" t="s">
        <v>116</v>
      </c>
      <c r="E215" s="434"/>
      <c r="F215" s="434"/>
      <c r="G215" s="434"/>
      <c r="H215" s="434"/>
      <c r="I215" s="434"/>
      <c r="J215" s="434"/>
      <c r="K215" s="434"/>
      <c r="L215" s="41" t="s">
        <v>117</v>
      </c>
    </row>
    <row r="216" spans="1:12" ht="13" x14ac:dyDescent="0.3">
      <c r="A216" s="52" t="s">
        <v>118</v>
      </c>
      <c r="B216" s="42" t="s">
        <v>119</v>
      </c>
      <c r="C216" s="42" t="s">
        <v>138</v>
      </c>
      <c r="D216" s="51">
        <v>1</v>
      </c>
      <c r="E216" s="51">
        <v>2</v>
      </c>
      <c r="F216" s="51">
        <v>3</v>
      </c>
      <c r="G216" s="51">
        <v>4</v>
      </c>
      <c r="H216" s="49">
        <v>5</v>
      </c>
      <c r="I216" s="49">
        <v>6</v>
      </c>
      <c r="J216" s="49">
        <v>7</v>
      </c>
      <c r="K216" s="49">
        <v>8</v>
      </c>
      <c r="L216" s="42" t="s">
        <v>120</v>
      </c>
    </row>
    <row r="217" spans="1:12" ht="13" x14ac:dyDescent="0.3">
      <c r="A217" s="52"/>
      <c r="B217" s="64" t="s">
        <v>159</v>
      </c>
      <c r="C217" s="42"/>
      <c r="D217" s="51"/>
      <c r="E217" s="51"/>
      <c r="F217" s="51"/>
      <c r="G217" s="51"/>
      <c r="H217" s="49"/>
      <c r="I217" s="49"/>
      <c r="J217" s="49"/>
      <c r="K217" s="49"/>
      <c r="L217" s="42"/>
    </row>
    <row r="218" spans="1:12" ht="13" x14ac:dyDescent="0.3">
      <c r="A218" s="53">
        <v>1</v>
      </c>
      <c r="B218" s="60" t="s">
        <v>136</v>
      </c>
      <c r="C218" s="55" t="s">
        <v>236</v>
      </c>
      <c r="D218" s="54"/>
      <c r="E218" s="51"/>
      <c r="F218" s="51"/>
      <c r="G218" s="51"/>
      <c r="H218" s="54"/>
      <c r="I218" s="54"/>
      <c r="J218" s="54">
        <v>2</v>
      </c>
      <c r="K218" s="54"/>
      <c r="L218" s="54">
        <f>SUM(D218:K218)</f>
        <v>2</v>
      </c>
    </row>
    <row r="219" spans="1:12" x14ac:dyDescent="0.25">
      <c r="A219" s="53">
        <v>2</v>
      </c>
      <c r="B219" s="60" t="s">
        <v>137</v>
      </c>
      <c r="C219" s="55" t="s">
        <v>237</v>
      </c>
      <c r="D219" s="54"/>
      <c r="E219" s="54"/>
      <c r="F219" s="54"/>
      <c r="G219" s="54"/>
      <c r="H219" s="54"/>
      <c r="I219" s="54"/>
      <c r="J219" s="54">
        <v>2</v>
      </c>
      <c r="K219" s="54"/>
      <c r="L219" s="54">
        <f t="shared" ref="L219:L225" si="15">SUM(D219:K219)</f>
        <v>2</v>
      </c>
    </row>
    <row r="220" spans="1:12" x14ac:dyDescent="0.25">
      <c r="A220" s="53">
        <v>3</v>
      </c>
      <c r="B220" s="60" t="s">
        <v>148</v>
      </c>
      <c r="C220" s="55" t="s">
        <v>238</v>
      </c>
      <c r="D220" s="54"/>
      <c r="E220" s="54"/>
      <c r="F220" s="54"/>
      <c r="G220" s="54"/>
      <c r="H220" s="54"/>
      <c r="I220" s="54"/>
      <c r="J220" s="54">
        <v>2</v>
      </c>
      <c r="K220" s="54"/>
      <c r="L220" s="54">
        <f t="shared" si="15"/>
        <v>2</v>
      </c>
    </row>
    <row r="221" spans="1:12" x14ac:dyDescent="0.25">
      <c r="A221" s="53">
        <v>4</v>
      </c>
      <c r="B221" s="60" t="s">
        <v>149</v>
      </c>
      <c r="C221" s="55" t="s">
        <v>239</v>
      </c>
      <c r="D221" s="54"/>
      <c r="E221" s="54"/>
      <c r="F221" s="54"/>
      <c r="G221" s="54"/>
      <c r="H221" s="54"/>
      <c r="I221" s="54"/>
      <c r="J221" s="54">
        <v>2</v>
      </c>
      <c r="K221" s="54"/>
      <c r="L221" s="54">
        <f t="shared" si="15"/>
        <v>2</v>
      </c>
    </row>
    <row r="222" spans="1:12" x14ac:dyDescent="0.25">
      <c r="A222" s="53">
        <v>5</v>
      </c>
      <c r="B222" s="60" t="s">
        <v>69</v>
      </c>
      <c r="C222" s="55" t="s">
        <v>240</v>
      </c>
      <c r="D222" s="54"/>
      <c r="E222" s="54"/>
      <c r="F222" s="54"/>
      <c r="G222" s="54"/>
      <c r="H222" s="54"/>
      <c r="I222" s="54"/>
      <c r="J222" s="54">
        <v>2</v>
      </c>
      <c r="K222" s="54"/>
      <c r="L222" s="54">
        <f t="shared" si="15"/>
        <v>2</v>
      </c>
    </row>
    <row r="223" spans="1:12" x14ac:dyDescent="0.25">
      <c r="A223" s="53">
        <v>6</v>
      </c>
      <c r="B223" s="60" t="s">
        <v>100</v>
      </c>
      <c r="C223" s="55" t="s">
        <v>241</v>
      </c>
      <c r="D223" s="54"/>
      <c r="E223" s="54"/>
      <c r="F223" s="54"/>
      <c r="G223" s="54"/>
      <c r="H223" s="54"/>
      <c r="I223" s="54"/>
      <c r="J223" s="54">
        <v>2</v>
      </c>
      <c r="K223" s="54"/>
      <c r="L223" s="54">
        <f t="shared" si="15"/>
        <v>2</v>
      </c>
    </row>
    <row r="224" spans="1:12" x14ac:dyDescent="0.25">
      <c r="A224" s="53">
        <v>7</v>
      </c>
      <c r="B224" s="61" t="s">
        <v>77</v>
      </c>
      <c r="C224" s="55" t="s">
        <v>245</v>
      </c>
      <c r="D224" s="54"/>
      <c r="E224" s="54"/>
      <c r="F224" s="54"/>
      <c r="G224" s="54"/>
      <c r="H224" s="54"/>
      <c r="I224" s="54"/>
      <c r="J224" s="54">
        <v>2</v>
      </c>
      <c r="K224" s="54"/>
      <c r="L224" s="54">
        <f t="shared" si="15"/>
        <v>2</v>
      </c>
    </row>
    <row r="225" spans="1:12" ht="13" x14ac:dyDescent="0.3">
      <c r="A225" s="53">
        <v>8</v>
      </c>
      <c r="B225" s="18" t="s">
        <v>108</v>
      </c>
      <c r="C225" s="55" t="s">
        <v>246</v>
      </c>
      <c r="D225" s="54"/>
      <c r="E225" s="51"/>
      <c r="F225" s="51"/>
      <c r="G225" s="51"/>
      <c r="H225" s="54"/>
      <c r="I225" s="54"/>
      <c r="J225" s="54">
        <v>2</v>
      </c>
      <c r="K225" s="54"/>
      <c r="L225" s="54">
        <f t="shared" si="15"/>
        <v>2</v>
      </c>
    </row>
    <row r="226" spans="1:12" x14ac:dyDescent="0.25">
      <c r="A226" s="53"/>
      <c r="B226" s="56"/>
      <c r="C226" s="54"/>
      <c r="D226" s="54"/>
      <c r="E226" s="54"/>
      <c r="F226" s="54"/>
      <c r="G226" s="54"/>
      <c r="H226" s="54"/>
      <c r="I226" s="54"/>
      <c r="J226" s="54"/>
      <c r="K226" s="54"/>
      <c r="L226" s="70">
        <f>SUM(L218:L225)</f>
        <v>16</v>
      </c>
    </row>
    <row r="227" spans="1:12" ht="13" x14ac:dyDescent="0.3">
      <c r="A227" s="44"/>
      <c r="B227" s="44"/>
      <c r="C227" s="44"/>
      <c r="D227" s="43"/>
      <c r="E227" s="43"/>
      <c r="F227" s="43"/>
      <c r="G227" s="43"/>
      <c r="H227" s="43"/>
      <c r="I227" s="43"/>
      <c r="J227" s="43"/>
      <c r="K227" s="43"/>
      <c r="L227" s="64">
        <f>L226+L212+L201</f>
        <v>46</v>
      </c>
    </row>
    <row r="229" spans="1:12" x14ac:dyDescent="0.25">
      <c r="E229" s="25" t="s">
        <v>303</v>
      </c>
      <c r="F229" s="25"/>
    </row>
    <row r="230" spans="1:12" x14ac:dyDescent="0.25">
      <c r="E230" s="111" t="s">
        <v>304</v>
      </c>
      <c r="F230" s="111"/>
    </row>
    <row r="231" spans="1:12" x14ac:dyDescent="0.25">
      <c r="E231" s="111"/>
      <c r="F231" s="111"/>
    </row>
    <row r="232" spans="1:12" x14ac:dyDescent="0.25">
      <c r="E232" s="111"/>
      <c r="F232" s="111"/>
    </row>
    <row r="233" spans="1:12" x14ac:dyDescent="0.25">
      <c r="E233" s="111"/>
      <c r="F233" s="111"/>
    </row>
    <row r="234" spans="1:12" x14ac:dyDescent="0.25">
      <c r="E234" s="111"/>
      <c r="F234" s="111"/>
    </row>
    <row r="235" spans="1:12" x14ac:dyDescent="0.25">
      <c r="E235" s="111"/>
      <c r="F235" s="111"/>
    </row>
    <row r="236" spans="1:12" x14ac:dyDescent="0.25">
      <c r="E236" s="111" t="s">
        <v>305</v>
      </c>
      <c r="F236" s="111"/>
    </row>
  </sheetData>
  <mergeCells count="13">
    <mergeCell ref="A1:L1"/>
    <mergeCell ref="A3:L3"/>
    <mergeCell ref="A2:L2"/>
    <mergeCell ref="D203:K203"/>
    <mergeCell ref="D215:K215"/>
    <mergeCell ref="D8:K8"/>
    <mergeCell ref="A126:L126"/>
    <mergeCell ref="D127:K127"/>
    <mergeCell ref="D157:K157"/>
    <mergeCell ref="D189:K189"/>
    <mergeCell ref="C112:K112"/>
    <mergeCell ref="B111:C111"/>
    <mergeCell ref="A4:L4"/>
  </mergeCells>
  <phoneticPr fontId="7" type="noConversion"/>
  <pageMargins left="0.70866141732283472" right="0.70866141732283472" top="0.74803149606299213" bottom="0.74803149606299213" header="0.31496062992125984" footer="0.31496062992125984"/>
  <pageSetup paperSize="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Publikasi</vt:lpstr>
      <vt:lpstr>SKRIPSI</vt:lpstr>
      <vt:lpstr>REVISI 25 JULI 2013</vt:lpstr>
      <vt:lpstr>SilabusMK</vt:lpstr>
      <vt:lpstr>DeskripsiMK</vt:lpstr>
      <vt:lpstr>DosenMK</vt:lpstr>
      <vt:lpstr>SKRIPSI_PA</vt:lpstr>
      <vt:lpstr>MKperSMT</vt:lpstr>
      <vt:lpstr>ALL MK</vt:lpstr>
      <vt:lpstr>'ALL MK'!Print_Area</vt:lpstr>
      <vt:lpstr>'REVISI 25 JULI 2013'!Print_Area</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Helmi</dc:creator>
  <cp:lastModifiedBy>Hendra Marta Yudha</cp:lastModifiedBy>
  <cp:lastPrinted>2013-08-27T01:38:04Z</cp:lastPrinted>
  <dcterms:created xsi:type="dcterms:W3CDTF">2009-12-03T18:59:54Z</dcterms:created>
  <dcterms:modified xsi:type="dcterms:W3CDTF">2018-10-06T13:01:26Z</dcterms:modified>
</cp:coreProperties>
</file>